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0.100.130.166\업무pq\#PQ팀\환경PQ\26.05.07_[환경]_파주시_파주 평화경제특구 전략환경영향평가 용역\USB\"/>
    </mc:Choice>
  </mc:AlternateContent>
  <xr:revisionPtr revIDLastSave="0" documentId="13_ncr:1_{D03F5A8D-9856-4B86-B2D5-B8E94FD576E4}" xr6:coauthVersionLast="36" xr6:coauthVersionMax="47" xr10:uidLastSave="{00000000-0000-0000-0000-000000000000}"/>
  <bookViews>
    <workbookView xWindow="0" yWindow="0" windowWidth="28800" windowHeight="12180" tabRatio="902" xr2:uid="{00000000-000D-0000-FFFF-FFFF00000000}"/>
  </bookViews>
  <sheets>
    <sheet name="여유도(진영구)" sheetId="56" r:id="rId1"/>
    <sheet name="여유도(남근열)" sheetId="92" r:id="rId2"/>
    <sheet name="여유도(유재용)" sheetId="95" r:id="rId3"/>
    <sheet name="여유도(김소영)" sheetId="93" r:id="rId4"/>
    <sheet name="여유도(송영헌)" sheetId="94" r:id="rId5"/>
    <sheet name="총괄_진영구(업무여유도)" sheetId="64" state="hidden" r:id="rId6"/>
    <sheet name="수질분책_박주홍(업무여유도)" sheetId="65" state="hidden" r:id="rId7"/>
    <sheet name="소음분책_홍성욱(업무여유도)" sheetId="66" state="hidden" r:id="rId8"/>
    <sheet name="김준우" sheetId="6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8" hidden="1">김준우!$A$4:$AC$4</definedName>
    <definedName name="_xlnm._FilterDatabase" localSheetId="7" hidden="1">'소음분책_홍성욱(업무여유도)'!$A$7:$L$20</definedName>
    <definedName name="_xlnm._FilterDatabase" localSheetId="6" hidden="1">'수질분책_박주홍(업무여유도)'!$A$7:$L$20</definedName>
    <definedName name="_xlnm._FilterDatabase" localSheetId="3" hidden="1">'여유도(김소영)'!$A$5:$N$22</definedName>
    <definedName name="_xlnm._FilterDatabase" localSheetId="1" hidden="1">'여유도(남근열)'!$A$5:$N$24</definedName>
    <definedName name="_xlnm._FilterDatabase" localSheetId="4" hidden="1">'여유도(송영헌)'!$A$5:$N$19</definedName>
    <definedName name="_xlnm._FilterDatabase" localSheetId="2" hidden="1">'여유도(유재용)'!$A$5:$N$33</definedName>
    <definedName name="_xlnm._FilterDatabase" localSheetId="0" hidden="1">'여유도(진영구)'!$A$5:$N$23</definedName>
    <definedName name="_xlnm._FilterDatabase" localSheetId="5" hidden="1">'총괄_진영구(업무여유도)'!$A$7:$L$26</definedName>
    <definedName name="_xlnm._FilterDatabase" hidden="1">#REF!</definedName>
    <definedName name="_Sort" localSheetId="3" hidden="1">'[1]6PILE  (돌출)'!#REF!</definedName>
    <definedName name="_Sort" localSheetId="1" hidden="1">'[1]6PILE  (돌출)'!#REF!</definedName>
    <definedName name="_Sort" localSheetId="4" hidden="1">'[1]6PILE  (돌출)'!#REF!</definedName>
    <definedName name="_Sort" localSheetId="2" hidden="1">'[1]6PILE  (돌출)'!#REF!</definedName>
    <definedName name="_Sort" hidden="1">'[1]6PILE  (돌출)'!#REF!</definedName>
    <definedName name="aaa" localSheetId="3" hidden="1">'[1]6PILE  (돌출)'!#REF!</definedName>
    <definedName name="aaa" localSheetId="1" hidden="1">'[1]6PILE  (돌출)'!#REF!</definedName>
    <definedName name="aaa" localSheetId="4" hidden="1">'[1]6PILE  (돌출)'!#REF!</definedName>
    <definedName name="aaa" localSheetId="2" hidden="1">'[1]6PILE  (돌출)'!#REF!</definedName>
    <definedName name="aaa" hidden="1">'[1]6PILE  (돌출)'!#REF!</definedName>
    <definedName name="adasz" localSheetId="3" hidden="1">'[1]6PILE  (돌출)'!#REF!</definedName>
    <definedName name="adasz" localSheetId="1" hidden="1">'[1]6PILE  (돌출)'!#REF!</definedName>
    <definedName name="adasz" localSheetId="4" hidden="1">'[1]6PILE  (돌출)'!#REF!</definedName>
    <definedName name="adasz" localSheetId="2" hidden="1">'[1]6PILE  (돌출)'!#REF!</definedName>
    <definedName name="adasz" hidden="1">'[1]6PILE  (돌출)'!#REF!</definedName>
    <definedName name="afqwre1" localSheetId="3" hidden="1">'[1]6PILE  (돌출)'!#REF!</definedName>
    <definedName name="afqwre1" localSheetId="1" hidden="1">'[1]6PILE  (돌출)'!#REF!</definedName>
    <definedName name="afqwre1" localSheetId="4" hidden="1">'[1]6PILE  (돌출)'!#REF!</definedName>
    <definedName name="afqwre1" localSheetId="2" hidden="1">'[1]6PILE  (돌출)'!#REF!</definedName>
    <definedName name="afqwre1" hidden="1">'[1]6PILE  (돌출)'!#REF!</definedName>
    <definedName name="asaregrs" localSheetId="3" hidden="1">'[1]6PILE  (돌출)'!#REF!</definedName>
    <definedName name="asaregrs" localSheetId="1" hidden="1">'[1]6PILE  (돌출)'!#REF!</definedName>
    <definedName name="asaregrs" localSheetId="4" hidden="1">'[1]6PILE  (돌출)'!#REF!</definedName>
    <definedName name="asaregrs" localSheetId="2" hidden="1">'[1]6PILE  (돌출)'!#REF!</definedName>
    <definedName name="asaregrs" hidden="1">'[1]6PILE  (돌출)'!#REF!</definedName>
    <definedName name="asasd1" localSheetId="3" hidden="1">'[1]6PILE  (돌출)'!#REF!</definedName>
    <definedName name="asasd1" localSheetId="1" hidden="1">'[1]6PILE  (돌출)'!#REF!</definedName>
    <definedName name="asasd1" localSheetId="4" hidden="1">'[1]6PILE  (돌출)'!#REF!</definedName>
    <definedName name="asasd1" localSheetId="2" hidden="1">'[1]6PILE  (돌출)'!#REF!</definedName>
    <definedName name="asasd1" hidden="1">'[1]6PILE  (돌출)'!#REF!</definedName>
    <definedName name="asda" localSheetId="3" hidden="1">'[1]6PILE  (돌출)'!#REF!</definedName>
    <definedName name="asda" localSheetId="1" hidden="1">'[1]6PILE  (돌출)'!#REF!</definedName>
    <definedName name="asda" localSheetId="4" hidden="1">'[1]6PILE  (돌출)'!#REF!</definedName>
    <definedName name="asda" localSheetId="2" hidden="1">'[1]6PILE  (돌출)'!#REF!</definedName>
    <definedName name="asda" hidden="1">'[1]6PILE  (돌출)'!#REF!</definedName>
    <definedName name="asda1" localSheetId="3" hidden="1">'[1]6PILE  (돌출)'!#REF!</definedName>
    <definedName name="asda1" localSheetId="1" hidden="1">'[1]6PILE  (돌출)'!#REF!</definedName>
    <definedName name="asda1" localSheetId="4" hidden="1">'[1]6PILE  (돌출)'!#REF!</definedName>
    <definedName name="asda1" localSheetId="2" hidden="1">'[1]6PILE  (돌출)'!#REF!</definedName>
    <definedName name="asda1" hidden="1">'[1]6PILE  (돌출)'!#REF!</definedName>
    <definedName name="asda231" localSheetId="3" hidden="1">'[1]6PILE  (돌출)'!#REF!</definedName>
    <definedName name="asda231" localSheetId="1" hidden="1">'[1]6PILE  (돌출)'!#REF!</definedName>
    <definedName name="asda231" localSheetId="4" hidden="1">'[1]6PILE  (돌출)'!#REF!</definedName>
    <definedName name="asda231" localSheetId="2" hidden="1">'[1]6PILE  (돌출)'!#REF!</definedName>
    <definedName name="asda231" hidden="1">'[1]6PILE  (돌출)'!#REF!</definedName>
    <definedName name="asdadasd" localSheetId="3" hidden="1">'[1]6PILE  (돌출)'!#REF!</definedName>
    <definedName name="asdadasd" localSheetId="1" hidden="1">'[1]6PILE  (돌출)'!#REF!</definedName>
    <definedName name="asdadasd" localSheetId="4" hidden="1">'[1]6PILE  (돌출)'!#REF!</definedName>
    <definedName name="asdadasd" localSheetId="2" hidden="1">'[1]6PILE  (돌출)'!#REF!</definedName>
    <definedName name="asdadasd" hidden="1">'[1]6PILE  (돌출)'!#REF!</definedName>
    <definedName name="asdasd" localSheetId="3" hidden="1">'[1]6PILE  (돌출)'!#REF!</definedName>
    <definedName name="asdasd" localSheetId="1" hidden="1">'[1]6PILE  (돌출)'!#REF!</definedName>
    <definedName name="asdasd" localSheetId="4" hidden="1">'[1]6PILE  (돌출)'!#REF!</definedName>
    <definedName name="asdasd" localSheetId="2" hidden="1">'[1]6PILE  (돌출)'!#REF!</definedName>
    <definedName name="asdasd" hidden="1">'[1]6PILE  (돌출)'!#REF!</definedName>
    <definedName name="asdasdada" localSheetId="3" hidden="1">'[2]6PILE  (돌출)'!#REF!</definedName>
    <definedName name="asdasdada" localSheetId="1" hidden="1">'[2]6PILE  (돌출)'!#REF!</definedName>
    <definedName name="asdasdada" localSheetId="4" hidden="1">'[2]6PILE  (돌출)'!#REF!</definedName>
    <definedName name="asdasdada" localSheetId="2" hidden="1">'[2]6PILE  (돌출)'!#REF!</definedName>
    <definedName name="asdasdada" hidden="1">'[2]6PILE  (돌출)'!#REF!</definedName>
    <definedName name="asdasdeasdasd" localSheetId="3" hidden="1">'[1]6PILE  (돌출)'!#REF!</definedName>
    <definedName name="asdasdeasdasd" localSheetId="1" hidden="1">'[1]6PILE  (돌출)'!#REF!</definedName>
    <definedName name="asdasdeasdasd" localSheetId="4" hidden="1">'[1]6PILE  (돌출)'!#REF!</definedName>
    <definedName name="asdasdeasdasd" localSheetId="2" hidden="1">'[1]6PILE  (돌출)'!#REF!</definedName>
    <definedName name="asdasdeasdasd" hidden="1">'[1]6PILE  (돌출)'!#REF!</definedName>
    <definedName name="ASDASDQWR" localSheetId="3" hidden="1">'[2]6PILE  (돌출)'!#REF!</definedName>
    <definedName name="ASDASDQWR" localSheetId="1" hidden="1">'[2]6PILE  (돌출)'!#REF!</definedName>
    <definedName name="ASDASDQWR" localSheetId="4" hidden="1">'[2]6PILE  (돌출)'!#REF!</definedName>
    <definedName name="ASDASDQWR" localSheetId="2" hidden="1">'[2]6PILE  (돌출)'!#REF!</definedName>
    <definedName name="ASDASDQWR" hidden="1">'[2]6PILE  (돌출)'!#REF!</definedName>
    <definedName name="asdasdsad" localSheetId="3" hidden="1">'[2]6PILE  (돌출)'!#REF!</definedName>
    <definedName name="asdasdsad" localSheetId="1" hidden="1">'[2]6PILE  (돌출)'!#REF!</definedName>
    <definedName name="asdasdsad" localSheetId="4" hidden="1">'[2]6PILE  (돌출)'!#REF!</definedName>
    <definedName name="asdasdsad" localSheetId="2" hidden="1">'[2]6PILE  (돌출)'!#REF!</definedName>
    <definedName name="asdasdsad" hidden="1">'[2]6PILE  (돌출)'!#REF!</definedName>
    <definedName name="asdasdsadasd" localSheetId="3" hidden="1">'[1]6PILE  (돌출)'!#REF!</definedName>
    <definedName name="asdasdsadasd" localSheetId="1" hidden="1">'[1]6PILE  (돌출)'!#REF!</definedName>
    <definedName name="asdasdsadasd" localSheetId="4" hidden="1">'[1]6PILE  (돌출)'!#REF!</definedName>
    <definedName name="asdasdsadasd" localSheetId="2" hidden="1">'[1]6PILE  (돌출)'!#REF!</definedName>
    <definedName name="asdasdsadasd" hidden="1">'[1]6PILE  (돌출)'!#REF!</definedName>
    <definedName name="asddsa1" localSheetId="3" hidden="1">'[2]6PILE  (돌출)'!#REF!</definedName>
    <definedName name="asddsa1" localSheetId="1" hidden="1">'[2]6PILE  (돌출)'!#REF!</definedName>
    <definedName name="asddsa1" localSheetId="4" hidden="1">'[2]6PILE  (돌출)'!#REF!</definedName>
    <definedName name="asddsa1" localSheetId="2" hidden="1">'[2]6PILE  (돌출)'!#REF!</definedName>
    <definedName name="asddsa1" hidden="1">'[2]6PILE  (돌출)'!#REF!</definedName>
    <definedName name="asdeqw" localSheetId="3" hidden="1">'[1]6PILE  (돌출)'!#REF!</definedName>
    <definedName name="asdeqw" localSheetId="1" hidden="1">'[1]6PILE  (돌출)'!#REF!</definedName>
    <definedName name="asdeqw" localSheetId="4" hidden="1">'[1]6PILE  (돌출)'!#REF!</definedName>
    <definedName name="asdeqw" localSheetId="2" hidden="1">'[1]6PILE  (돌출)'!#REF!</definedName>
    <definedName name="asdeqw" hidden="1">'[1]6PILE  (돌출)'!#REF!</definedName>
    <definedName name="asdq23" localSheetId="3" hidden="1">'[2]6PILE  (돌출)'!#REF!</definedName>
    <definedName name="asdq23" localSheetId="1" hidden="1">'[2]6PILE  (돌출)'!#REF!</definedName>
    <definedName name="asdq23" localSheetId="4" hidden="1">'[2]6PILE  (돌출)'!#REF!</definedName>
    <definedName name="asdq23" localSheetId="2" hidden="1">'[2]6PILE  (돌출)'!#REF!</definedName>
    <definedName name="asdq23" hidden="1">'[2]6PILE  (돌출)'!#REF!</definedName>
    <definedName name="asdqeqw1" localSheetId="3" hidden="1">'[1]6PILE  (돌출)'!#REF!</definedName>
    <definedName name="asdqeqw1" localSheetId="1" hidden="1">'[1]6PILE  (돌출)'!#REF!</definedName>
    <definedName name="asdqeqw1" localSheetId="4" hidden="1">'[1]6PILE  (돌출)'!#REF!</definedName>
    <definedName name="asdqeqw1" localSheetId="2" hidden="1">'[1]6PILE  (돌출)'!#REF!</definedName>
    <definedName name="asdqeqw1" hidden="1">'[1]6PILE  (돌출)'!#REF!</definedName>
    <definedName name="asdqerwe" localSheetId="3" hidden="1">'[1]6PILE  (돌출)'!#REF!</definedName>
    <definedName name="asdqerwe" localSheetId="1" hidden="1">'[1]6PILE  (돌출)'!#REF!</definedName>
    <definedName name="asdqerwe" localSheetId="4" hidden="1">'[1]6PILE  (돌출)'!#REF!</definedName>
    <definedName name="asdqerwe" localSheetId="2" hidden="1">'[1]6PILE  (돌출)'!#REF!</definedName>
    <definedName name="asdqerwe" hidden="1">'[1]6PILE  (돌출)'!#REF!</definedName>
    <definedName name="asdqs1q" localSheetId="3" hidden="1">'[1]6PILE  (돌출)'!#REF!</definedName>
    <definedName name="asdqs1q" localSheetId="1" hidden="1">'[1]6PILE  (돌출)'!#REF!</definedName>
    <definedName name="asdqs1q" localSheetId="4" hidden="1">'[1]6PILE  (돌출)'!#REF!</definedName>
    <definedName name="asdqs1q" localSheetId="2" hidden="1">'[1]6PILE  (돌출)'!#REF!</definedName>
    <definedName name="asdqs1q" hidden="1">'[1]6PILE  (돌출)'!#REF!</definedName>
    <definedName name="asdqwe" localSheetId="3" hidden="1">'[1]6PILE  (돌출)'!#REF!</definedName>
    <definedName name="asdqwe" localSheetId="1" hidden="1">'[1]6PILE  (돌출)'!#REF!</definedName>
    <definedName name="asdqwe" localSheetId="4" hidden="1">'[1]6PILE  (돌출)'!#REF!</definedName>
    <definedName name="asdqwe" localSheetId="2" hidden="1">'[1]6PILE  (돌출)'!#REF!</definedName>
    <definedName name="asdqwe" hidden="1">'[1]6PILE  (돌출)'!#REF!</definedName>
    <definedName name="asrtq51" localSheetId="3" hidden="1">'[2]6PILE  (돌출)'!#REF!</definedName>
    <definedName name="asrtq51" localSheetId="1" hidden="1">'[2]6PILE  (돌출)'!#REF!</definedName>
    <definedName name="asrtq51" localSheetId="4" hidden="1">'[2]6PILE  (돌출)'!#REF!</definedName>
    <definedName name="asrtq51" localSheetId="2" hidden="1">'[2]6PILE  (돌출)'!#REF!</definedName>
    <definedName name="asrtq51" hidden="1">'[2]6PILE  (돌출)'!#REF!</definedName>
    <definedName name="assasas" localSheetId="3" hidden="1">'[1]6PILE  (돌출)'!#REF!</definedName>
    <definedName name="assasas" localSheetId="1" hidden="1">'[1]6PILE  (돌출)'!#REF!</definedName>
    <definedName name="assasas" localSheetId="4" hidden="1">'[1]6PILE  (돌출)'!#REF!</definedName>
    <definedName name="assasas" localSheetId="2" hidden="1">'[1]6PILE  (돌출)'!#REF!</definedName>
    <definedName name="assasas" hidden="1">'[1]6PILE  (돌출)'!#REF!</definedName>
    <definedName name="aweqwe" localSheetId="3" hidden="1">'[1]6PILE  (돌출)'!#REF!</definedName>
    <definedName name="aweqwe" localSheetId="1" hidden="1">'[1]6PILE  (돌출)'!#REF!</definedName>
    <definedName name="aweqwe" localSheetId="4" hidden="1">'[1]6PILE  (돌출)'!#REF!</definedName>
    <definedName name="aweqwe" localSheetId="2" hidden="1">'[1]6PILE  (돌출)'!#REF!</definedName>
    <definedName name="aweqwe" hidden="1">'[1]6PILE  (돌출)'!#REF!</definedName>
    <definedName name="awq" localSheetId="3" hidden="1">'[1]6PILE  (돌출)'!#REF!</definedName>
    <definedName name="awq" localSheetId="1" hidden="1">'[1]6PILE  (돌출)'!#REF!</definedName>
    <definedName name="awq" localSheetId="4" hidden="1">'[1]6PILE  (돌출)'!#REF!</definedName>
    <definedName name="awq" localSheetId="2" hidden="1">'[1]6PILE  (돌출)'!#REF!</definedName>
    <definedName name="awq" hidden="1">'[1]6PILE  (돌출)'!#REF!</definedName>
    <definedName name="bb" localSheetId="3" hidden="1">'[1]6PILE  (돌출)'!#REF!</definedName>
    <definedName name="bb" localSheetId="1" hidden="1">'[1]6PILE  (돌출)'!#REF!</definedName>
    <definedName name="bb" localSheetId="4" hidden="1">'[1]6PILE  (돌출)'!#REF!</definedName>
    <definedName name="bb" localSheetId="2" hidden="1">'[1]6PILE  (돌출)'!#REF!</definedName>
    <definedName name="bb" hidden="1">'[1]6PILE  (돌출)'!#REF!</definedName>
    <definedName name="bbbb" localSheetId="3" hidden="1">'[2]6PILE  (돌출)'!#REF!</definedName>
    <definedName name="bbbb" localSheetId="1" hidden="1">'[2]6PILE  (돌출)'!#REF!</definedName>
    <definedName name="bbbb" localSheetId="4" hidden="1">'[2]6PILE  (돌출)'!#REF!</definedName>
    <definedName name="bbbb" localSheetId="2" hidden="1">'[2]6PILE  (돌출)'!#REF!</definedName>
    <definedName name="bbbb" hidden="1">'[2]6PILE  (돌출)'!#REF!</definedName>
    <definedName name="bbbbbbbb" localSheetId="3" hidden="1">'[1]6PILE  (돌출)'!#REF!</definedName>
    <definedName name="bbbbbbbb" localSheetId="1" hidden="1">'[1]6PILE  (돌출)'!#REF!</definedName>
    <definedName name="bbbbbbbb" localSheetId="4" hidden="1">'[1]6PILE  (돌출)'!#REF!</definedName>
    <definedName name="bbbbbbbb" localSheetId="2" hidden="1">'[1]6PILE  (돌출)'!#REF!</definedName>
    <definedName name="bbbbbbbb" hidden="1">'[1]6PILE  (돌출)'!#REF!</definedName>
    <definedName name="bbbbbbbbbbbbbb" localSheetId="3" hidden="1">'[1]6PILE  (돌출)'!#REF!</definedName>
    <definedName name="bbbbbbbbbbbbbb" localSheetId="1" hidden="1">'[1]6PILE  (돌출)'!#REF!</definedName>
    <definedName name="bbbbbbbbbbbbbb" localSheetId="4" hidden="1">'[1]6PILE  (돌출)'!#REF!</definedName>
    <definedName name="bbbbbbbbbbbbbb" localSheetId="2" hidden="1">'[1]6PILE  (돌출)'!#REF!</definedName>
    <definedName name="bbbbbbbbbbbbbb" hidden="1">'[1]6PILE  (돌출)'!#REF!</definedName>
    <definedName name="d" localSheetId="3">#REF!</definedName>
    <definedName name="d" localSheetId="1">#REF!</definedName>
    <definedName name="d" localSheetId="4">#REF!</definedName>
    <definedName name="d" localSheetId="2">#REF!</definedName>
    <definedName name="d">#REF!</definedName>
    <definedName name="dasdadas" localSheetId="3" hidden="1">'[1]6PILE  (돌출)'!#REF!</definedName>
    <definedName name="dasdadas" localSheetId="1" hidden="1">'[1]6PILE  (돌출)'!#REF!</definedName>
    <definedName name="dasdadas" localSheetId="4" hidden="1">'[1]6PILE  (돌출)'!#REF!</definedName>
    <definedName name="dasdadas" localSheetId="2" hidden="1">'[1]6PILE  (돌출)'!#REF!</definedName>
    <definedName name="dasdadas" hidden="1">'[1]6PILE  (돌출)'!#REF!</definedName>
    <definedName name="dasdqw" localSheetId="3" hidden="1">'[2]6PILE  (돌출)'!#REF!</definedName>
    <definedName name="dasdqw" localSheetId="1" hidden="1">'[2]6PILE  (돌출)'!#REF!</definedName>
    <definedName name="dasdqw" localSheetId="4" hidden="1">'[2]6PILE  (돌출)'!#REF!</definedName>
    <definedName name="dasdqw" localSheetId="2" hidden="1">'[2]6PILE  (돌출)'!#REF!</definedName>
    <definedName name="dasdqw" hidden="1">'[2]6PILE  (돌출)'!#REF!</definedName>
    <definedName name="dd" localSheetId="3" hidden="1">'[1]6PILE  (돌출)'!#REF!</definedName>
    <definedName name="dd" localSheetId="1" hidden="1">'[1]6PILE  (돌출)'!#REF!</definedName>
    <definedName name="dd" localSheetId="4" hidden="1">'[1]6PILE  (돌출)'!#REF!</definedName>
    <definedName name="dd" localSheetId="2" hidden="1">'[1]6PILE  (돌출)'!#REF!</definedName>
    <definedName name="dd" hidden="1">'[1]6PILE  (돌출)'!#REF!</definedName>
    <definedName name="dfsdfas" localSheetId="3" hidden="1">'[1]6PILE  (돌출)'!#REF!</definedName>
    <definedName name="dfsdfas" localSheetId="1" hidden="1">'[1]6PILE  (돌출)'!#REF!</definedName>
    <definedName name="dfsdfas" localSheetId="4" hidden="1">'[1]6PILE  (돌출)'!#REF!</definedName>
    <definedName name="dfsdfas" localSheetId="2" hidden="1">'[1]6PILE  (돌출)'!#REF!</definedName>
    <definedName name="dfsdfas" hidden="1">'[1]6PILE  (돌출)'!#REF!</definedName>
    <definedName name="dka" localSheetId="3">'[3]기술개발(경호)'!#REF!</definedName>
    <definedName name="dka" localSheetId="1">'[3]기술개발(경호)'!#REF!</definedName>
    <definedName name="dka" localSheetId="4">'[3]기술개발(경호)'!#REF!</definedName>
    <definedName name="dka" localSheetId="2">'[3]기술개발(경호)'!#REF!</definedName>
    <definedName name="dka">'[3]기술개발(경호)'!#REF!</definedName>
    <definedName name="dsarq" localSheetId="3" hidden="1">'[1]6PILE  (돌출)'!#REF!</definedName>
    <definedName name="dsarq" localSheetId="1" hidden="1">'[1]6PILE  (돌출)'!#REF!</definedName>
    <definedName name="dsarq" localSheetId="4" hidden="1">'[1]6PILE  (돌출)'!#REF!</definedName>
    <definedName name="dsarq" localSheetId="2" hidden="1">'[1]6PILE  (돌출)'!#REF!</definedName>
    <definedName name="dsarq" hidden="1">'[1]6PILE  (돌출)'!#REF!</definedName>
    <definedName name="eeeeeeeeeeer" localSheetId="3" hidden="1">'[2]6PILE  (돌출)'!#REF!</definedName>
    <definedName name="eeeeeeeeeeer" localSheetId="1" hidden="1">'[2]6PILE  (돌출)'!#REF!</definedName>
    <definedName name="eeeeeeeeeeer" localSheetId="4" hidden="1">'[2]6PILE  (돌출)'!#REF!</definedName>
    <definedName name="eeeeeeeeeeer" localSheetId="2" hidden="1">'[2]6PILE  (돌출)'!#REF!</definedName>
    <definedName name="eeeeeeeeeeer" hidden="1">'[2]6PILE  (돌출)'!#REF!</definedName>
    <definedName name="ertet" localSheetId="3" hidden="1">'[1]6PILE  (돌출)'!#REF!</definedName>
    <definedName name="ertet" localSheetId="1" hidden="1">'[1]6PILE  (돌출)'!#REF!</definedName>
    <definedName name="ertet" localSheetId="4" hidden="1">'[1]6PILE  (돌출)'!#REF!</definedName>
    <definedName name="ertet" localSheetId="2" hidden="1">'[1]6PILE  (돌출)'!#REF!</definedName>
    <definedName name="ertet" hidden="1">'[1]6PILE  (돌출)'!#REF!</definedName>
    <definedName name="erthj" localSheetId="3" hidden="1">'[1]6PILE  (돌출)'!#REF!</definedName>
    <definedName name="erthj" localSheetId="1" hidden="1">'[1]6PILE  (돌출)'!#REF!</definedName>
    <definedName name="erthj" localSheetId="4" hidden="1">'[1]6PILE  (돌출)'!#REF!</definedName>
    <definedName name="erthj" localSheetId="2" hidden="1">'[1]6PILE  (돌출)'!#REF!</definedName>
    <definedName name="erthj" hidden="1">'[1]6PILE  (돌출)'!#REF!</definedName>
    <definedName name="etert" localSheetId="3" hidden="1">'[1]6PILE  (돌출)'!#REF!</definedName>
    <definedName name="etert" localSheetId="1" hidden="1">'[1]6PILE  (돌출)'!#REF!</definedName>
    <definedName name="etert" localSheetId="4" hidden="1">'[1]6PILE  (돌출)'!#REF!</definedName>
    <definedName name="etert" localSheetId="2" hidden="1">'[1]6PILE  (돌출)'!#REF!</definedName>
    <definedName name="etert" hidden="1">'[1]6PILE  (돌출)'!#REF!</definedName>
    <definedName name="ewrqweqwe" localSheetId="3" hidden="1">'[1]6PILE  (돌출)'!#REF!</definedName>
    <definedName name="ewrqweqwe" localSheetId="1" hidden="1">'[1]6PILE  (돌출)'!#REF!</definedName>
    <definedName name="ewrqweqwe" localSheetId="4" hidden="1">'[1]6PILE  (돌출)'!#REF!</definedName>
    <definedName name="ewrqweqwe" localSheetId="2" hidden="1">'[1]6PILE  (돌출)'!#REF!</definedName>
    <definedName name="ewrqweqwe" hidden="1">'[1]6PILE  (돌출)'!#REF!</definedName>
    <definedName name="fadsad" localSheetId="3">#REF!</definedName>
    <definedName name="fadsad" localSheetId="1">#REF!</definedName>
    <definedName name="fadsad" localSheetId="4">#REF!</definedName>
    <definedName name="fadsad" localSheetId="2">#REF!</definedName>
    <definedName name="fadsad">#REF!</definedName>
    <definedName name="fdsasd" localSheetId="3" hidden="1">'[2]6PILE  (돌출)'!#REF!</definedName>
    <definedName name="fdsasd" localSheetId="1" hidden="1">'[2]6PILE  (돌출)'!#REF!</definedName>
    <definedName name="fdsasd" localSheetId="4" hidden="1">'[2]6PILE  (돌출)'!#REF!</definedName>
    <definedName name="fdsasd" localSheetId="2" hidden="1">'[2]6PILE  (돌출)'!#REF!</definedName>
    <definedName name="fdsasd" hidden="1">'[2]6PILE  (돌출)'!#REF!</definedName>
    <definedName name="ff" localSheetId="3">'[3]기술개발(경호)'!#REF!</definedName>
    <definedName name="ff" localSheetId="1">'[3]기술개발(경호)'!#REF!</definedName>
    <definedName name="ff" localSheetId="4">'[3]기술개발(경호)'!#REF!</definedName>
    <definedName name="ff" localSheetId="2">'[3]기술개발(경호)'!#REF!</definedName>
    <definedName name="ff">'[3]기술개발(경호)'!#REF!</definedName>
    <definedName name="gewrqw" localSheetId="3" hidden="1">'[1]6PILE  (돌출)'!#REF!</definedName>
    <definedName name="gewrqw" localSheetId="1" hidden="1">'[1]6PILE  (돌출)'!#REF!</definedName>
    <definedName name="gewrqw" localSheetId="4" hidden="1">'[1]6PILE  (돌출)'!#REF!</definedName>
    <definedName name="gewrqw" localSheetId="2" hidden="1">'[1]6PILE  (돌출)'!#REF!</definedName>
    <definedName name="gewrqw" hidden="1">'[1]6PILE  (돌출)'!#REF!</definedName>
    <definedName name="gggg" localSheetId="3" hidden="1">'[1]6PILE  (돌출)'!#REF!</definedName>
    <definedName name="gggg" localSheetId="1" hidden="1">'[1]6PILE  (돌출)'!#REF!</definedName>
    <definedName name="gggg" localSheetId="4" hidden="1">'[1]6PILE  (돌출)'!#REF!</definedName>
    <definedName name="gggg" localSheetId="2" hidden="1">'[1]6PILE  (돌출)'!#REF!</definedName>
    <definedName name="gggg" hidden="1">'[1]6PILE  (돌출)'!#REF!</definedName>
    <definedName name="ghfg" localSheetId="3" hidden="1">'[1]6PILE  (돌출)'!#REF!</definedName>
    <definedName name="ghfg" localSheetId="1" hidden="1">'[1]6PILE  (돌출)'!#REF!</definedName>
    <definedName name="ghfg" localSheetId="4" hidden="1">'[1]6PILE  (돌출)'!#REF!</definedName>
    <definedName name="ghfg" localSheetId="2" hidden="1">'[1]6PILE  (돌출)'!#REF!</definedName>
    <definedName name="ghfg" hidden="1">'[1]6PILE  (돌출)'!#REF!</definedName>
    <definedName name="ghjul" localSheetId="3" hidden="1">'[1]6PILE  (돌출)'!#REF!</definedName>
    <definedName name="ghjul" localSheetId="1" hidden="1">'[1]6PILE  (돌출)'!#REF!</definedName>
    <definedName name="ghjul" localSheetId="4" hidden="1">'[1]6PILE  (돌출)'!#REF!</definedName>
    <definedName name="ghjul" localSheetId="2" hidden="1">'[1]6PILE  (돌출)'!#REF!</definedName>
    <definedName name="ghjul" hidden="1">'[1]6PILE  (돌출)'!#REF!</definedName>
    <definedName name="hhhhhhhhhhhhhhhhhhh" localSheetId="3" hidden="1">'[1]6PILE  (돌출)'!#REF!</definedName>
    <definedName name="hhhhhhhhhhhhhhhhhhh" localSheetId="1" hidden="1">'[1]6PILE  (돌출)'!#REF!</definedName>
    <definedName name="hhhhhhhhhhhhhhhhhhh" localSheetId="4" hidden="1">'[1]6PILE  (돌출)'!#REF!</definedName>
    <definedName name="hhhhhhhhhhhhhhhhhhh" localSheetId="2" hidden="1">'[1]6PILE  (돌출)'!#REF!</definedName>
    <definedName name="hhhhhhhhhhhhhhhhhhh" hidden="1">'[1]6PILE  (돌출)'!#REF!</definedName>
    <definedName name="hhhhhhhhhhr" localSheetId="3" hidden="1">'[1]6PILE  (돌출)'!#REF!</definedName>
    <definedName name="hhhhhhhhhhr" localSheetId="1" hidden="1">'[1]6PILE  (돌출)'!#REF!</definedName>
    <definedName name="hhhhhhhhhhr" localSheetId="4" hidden="1">'[1]6PILE  (돌출)'!#REF!</definedName>
    <definedName name="hhhhhhhhhhr" localSheetId="2" hidden="1">'[1]6PILE  (돌출)'!#REF!</definedName>
    <definedName name="hhhhhhhhhhr" hidden="1">'[1]6PILE  (돌출)'!#REF!</definedName>
    <definedName name="hjkio" localSheetId="3" hidden="1">'[1]6PILE  (돌출)'!#REF!</definedName>
    <definedName name="hjkio" localSheetId="1" hidden="1">'[1]6PILE  (돌출)'!#REF!</definedName>
    <definedName name="hjkio" localSheetId="4" hidden="1">'[1]6PILE  (돌출)'!#REF!</definedName>
    <definedName name="hjkio" localSheetId="2" hidden="1">'[1]6PILE  (돌출)'!#REF!</definedName>
    <definedName name="hjkio" hidden="1">'[1]6PILE  (돌출)'!#REF!</definedName>
    <definedName name="iugh" localSheetId="3" hidden="1">'[1]6PILE  (돌출)'!#REF!</definedName>
    <definedName name="iugh" localSheetId="1" hidden="1">'[1]6PILE  (돌출)'!#REF!</definedName>
    <definedName name="iugh" localSheetId="4" hidden="1">'[1]6PILE  (돌출)'!#REF!</definedName>
    <definedName name="iugh" localSheetId="2" hidden="1">'[1]6PILE  (돌출)'!#REF!</definedName>
    <definedName name="iugh" hidden="1">'[1]6PILE  (돌출)'!#REF!</definedName>
    <definedName name="jghiuu" localSheetId="3" hidden="1">'[2]6PILE  (돌출)'!#REF!</definedName>
    <definedName name="jghiuu" localSheetId="1" hidden="1">'[2]6PILE  (돌출)'!#REF!</definedName>
    <definedName name="jghiuu" localSheetId="4" hidden="1">'[2]6PILE  (돌출)'!#REF!</definedName>
    <definedName name="jghiuu" localSheetId="2" hidden="1">'[2]6PILE  (돌출)'!#REF!</definedName>
    <definedName name="jghiuu" hidden="1">'[2]6PILE  (돌출)'!#REF!</definedName>
    <definedName name="jjj" localSheetId="3" hidden="1">'[1]6PILE  (돌출)'!#REF!</definedName>
    <definedName name="jjj" localSheetId="1" hidden="1">'[1]6PILE  (돌출)'!#REF!</definedName>
    <definedName name="jjj" localSheetId="4" hidden="1">'[1]6PILE  (돌출)'!#REF!</definedName>
    <definedName name="jjj" localSheetId="2" hidden="1">'[1]6PILE  (돌출)'!#REF!</definedName>
    <definedName name="jjj" hidden="1">'[1]6PILE  (돌출)'!#REF!</definedName>
    <definedName name="jjjj" localSheetId="3" hidden="1">'[1]6PILE  (돌출)'!#REF!</definedName>
    <definedName name="jjjj" localSheetId="1" hidden="1">'[1]6PILE  (돌출)'!#REF!</definedName>
    <definedName name="jjjj" localSheetId="4" hidden="1">'[1]6PILE  (돌출)'!#REF!</definedName>
    <definedName name="jjjj" localSheetId="2" hidden="1">'[1]6PILE  (돌출)'!#REF!</definedName>
    <definedName name="jjjj" hidden="1">'[1]6PILE  (돌출)'!#REF!</definedName>
    <definedName name="jjjjjj" localSheetId="3" hidden="1">'[2]6PILE  (돌출)'!#REF!</definedName>
    <definedName name="jjjjjj" localSheetId="1" hidden="1">'[2]6PILE  (돌출)'!#REF!</definedName>
    <definedName name="jjjjjj" localSheetId="4" hidden="1">'[2]6PILE  (돌출)'!#REF!</definedName>
    <definedName name="jjjjjj" localSheetId="2" hidden="1">'[2]6PILE  (돌출)'!#REF!</definedName>
    <definedName name="jjjjjj" hidden="1">'[2]6PILE  (돌출)'!#REF!</definedName>
    <definedName name="jjjjjjjjjjjjjjjjjjj" localSheetId="3" hidden="1">'[2]6PILE  (돌출)'!#REF!</definedName>
    <definedName name="jjjjjjjjjjjjjjjjjjj" localSheetId="1" hidden="1">'[2]6PILE  (돌출)'!#REF!</definedName>
    <definedName name="jjjjjjjjjjjjjjjjjjj" localSheetId="4" hidden="1">'[2]6PILE  (돌출)'!#REF!</definedName>
    <definedName name="jjjjjjjjjjjjjjjjjjj" localSheetId="2" hidden="1">'[2]6PILE  (돌출)'!#REF!</definedName>
    <definedName name="jjjjjjjjjjjjjjjjjjj" hidden="1">'[2]6PILE  (돌출)'!#REF!</definedName>
    <definedName name="JJJJJJJJJJJJJJJJJJJJJJJJJJJJJJ" localSheetId="3" hidden="1">'[2]6PILE  (돌출)'!#REF!</definedName>
    <definedName name="JJJJJJJJJJJJJJJJJJJJJJJJJJJJJJ" localSheetId="1" hidden="1">'[2]6PILE  (돌출)'!#REF!</definedName>
    <definedName name="JJJJJJJJJJJJJJJJJJJJJJJJJJJJJJ" localSheetId="4" hidden="1">'[2]6PILE  (돌출)'!#REF!</definedName>
    <definedName name="JJJJJJJJJJJJJJJJJJJJJJJJJJJJJJ" localSheetId="2" hidden="1">'[2]6PILE  (돌출)'!#REF!</definedName>
    <definedName name="JJJJJJJJJJJJJJJJJJJJJJJJJJJJJJ" hidden="1">'[2]6PILE  (돌출)'!#REF!</definedName>
    <definedName name="jjjjjjjjs" localSheetId="3" hidden="1">'[1]6PILE  (돌출)'!#REF!</definedName>
    <definedName name="jjjjjjjjs" localSheetId="1" hidden="1">'[1]6PILE  (돌출)'!#REF!</definedName>
    <definedName name="jjjjjjjjs" localSheetId="4" hidden="1">'[1]6PILE  (돌출)'!#REF!</definedName>
    <definedName name="jjjjjjjjs" localSheetId="2" hidden="1">'[1]6PILE  (돌출)'!#REF!</definedName>
    <definedName name="jjjjjjjjs" hidden="1">'[1]6PILE  (돌출)'!#REF!</definedName>
    <definedName name="jtr" localSheetId="3" hidden="1">'[1]6PILE  (돌출)'!#REF!</definedName>
    <definedName name="jtr" localSheetId="1" hidden="1">'[1]6PILE  (돌출)'!#REF!</definedName>
    <definedName name="jtr" localSheetId="4" hidden="1">'[1]6PILE  (돌출)'!#REF!</definedName>
    <definedName name="jtr" localSheetId="2" hidden="1">'[1]6PILE  (돌출)'!#REF!</definedName>
    <definedName name="jtr" hidden="1">'[1]6PILE  (돌출)'!#REF!</definedName>
    <definedName name="jytrsd" localSheetId="3" hidden="1">'[1]6PILE  (돌출)'!#REF!</definedName>
    <definedName name="jytrsd" localSheetId="1" hidden="1">'[1]6PILE  (돌출)'!#REF!</definedName>
    <definedName name="jytrsd" localSheetId="4" hidden="1">'[1]6PILE  (돌출)'!#REF!</definedName>
    <definedName name="jytrsd" localSheetId="2" hidden="1">'[1]6PILE  (돌출)'!#REF!</definedName>
    <definedName name="jytrsd" hidden="1">'[1]6PILE  (돌출)'!#REF!</definedName>
    <definedName name="ki" localSheetId="3">#REF!</definedName>
    <definedName name="ki" localSheetId="1">#REF!</definedName>
    <definedName name="ki" localSheetId="4">#REF!</definedName>
    <definedName name="ki" localSheetId="2">#REF!</definedName>
    <definedName name="ki">#REF!</definedName>
    <definedName name="nnnnnnnnn" localSheetId="3" hidden="1">'[1]6PILE  (돌출)'!#REF!</definedName>
    <definedName name="nnnnnnnnn" localSheetId="1" hidden="1">'[1]6PILE  (돌출)'!#REF!</definedName>
    <definedName name="nnnnnnnnn" localSheetId="4" hidden="1">'[1]6PILE  (돌출)'!#REF!</definedName>
    <definedName name="nnnnnnnnn" localSheetId="2" hidden="1">'[1]6PILE  (돌출)'!#REF!</definedName>
    <definedName name="nnnnnnnnn" hidden="1">'[1]6PILE  (돌출)'!#REF!</definedName>
    <definedName name="nnnnnnnnnnnn" localSheetId="3" hidden="1">'[1]6PILE  (돌출)'!#REF!</definedName>
    <definedName name="nnnnnnnnnnnn" localSheetId="1" hidden="1">'[1]6PILE  (돌출)'!#REF!</definedName>
    <definedName name="nnnnnnnnnnnn" localSheetId="4" hidden="1">'[1]6PILE  (돌출)'!#REF!</definedName>
    <definedName name="nnnnnnnnnnnn" localSheetId="2" hidden="1">'[1]6PILE  (돌출)'!#REF!</definedName>
    <definedName name="nnnnnnnnnnnn" hidden="1">'[1]6PILE  (돌출)'!#REF!</definedName>
    <definedName name="oiiu" localSheetId="3" hidden="1">'[1]6PILE  (돌출)'!#REF!</definedName>
    <definedName name="oiiu" localSheetId="1" hidden="1">'[1]6PILE  (돌출)'!#REF!</definedName>
    <definedName name="oiiu" localSheetId="4" hidden="1">'[1]6PILE  (돌출)'!#REF!</definedName>
    <definedName name="oiiu" localSheetId="2" hidden="1">'[1]6PILE  (돌출)'!#REF!</definedName>
    <definedName name="oiiu" hidden="1">'[1]6PILE  (돌출)'!#REF!</definedName>
    <definedName name="oikluy" localSheetId="3" hidden="1">'[1]6PILE  (돌출)'!#REF!</definedName>
    <definedName name="oikluy" localSheetId="1" hidden="1">'[1]6PILE  (돌출)'!#REF!</definedName>
    <definedName name="oikluy" localSheetId="4" hidden="1">'[1]6PILE  (돌출)'!#REF!</definedName>
    <definedName name="oikluy" localSheetId="2" hidden="1">'[1]6PILE  (돌출)'!#REF!</definedName>
    <definedName name="oikluy" hidden="1">'[1]6PILE  (돌출)'!#REF!</definedName>
    <definedName name="ooht" localSheetId="3" hidden="1">'[1]6PILE  (돌출)'!#REF!</definedName>
    <definedName name="ooht" localSheetId="1" hidden="1">'[1]6PILE  (돌출)'!#REF!</definedName>
    <definedName name="ooht" localSheetId="4" hidden="1">'[1]6PILE  (돌출)'!#REF!</definedName>
    <definedName name="ooht" localSheetId="2" hidden="1">'[1]6PILE  (돌출)'!#REF!</definedName>
    <definedName name="ooht" hidden="1">'[1]6PILE  (돌출)'!#REF!</definedName>
    <definedName name="ooo" localSheetId="3" hidden="1">'[2]6PILE  (돌출)'!#REF!</definedName>
    <definedName name="ooo" localSheetId="1" hidden="1">'[2]6PILE  (돌출)'!#REF!</definedName>
    <definedName name="ooo" localSheetId="4" hidden="1">'[2]6PILE  (돌출)'!#REF!</definedName>
    <definedName name="ooo" localSheetId="2" hidden="1">'[2]6PILE  (돌출)'!#REF!</definedName>
    <definedName name="ooo" hidden="1">'[2]6PILE  (돌출)'!#REF!</definedName>
    <definedName name="oyui" localSheetId="3" hidden="1">'[2]6PILE  (돌출)'!#REF!</definedName>
    <definedName name="oyui" localSheetId="1" hidden="1">'[2]6PILE  (돌출)'!#REF!</definedName>
    <definedName name="oyui" localSheetId="4" hidden="1">'[2]6PILE  (돌출)'!#REF!</definedName>
    <definedName name="oyui" localSheetId="2" hidden="1">'[2]6PILE  (돌출)'!#REF!</definedName>
    <definedName name="oyui" hidden="1">'[2]6PILE  (돌출)'!#REF!</definedName>
    <definedName name="_xlnm.Print_Area" localSheetId="8">김준우!$A$1:$W$58</definedName>
    <definedName name="_xlnm.Print_Area" localSheetId="7">'소음분책_홍성욱(업무여유도)'!$A$1:$J$20</definedName>
    <definedName name="_xlnm.Print_Area" localSheetId="6">'수질분책_박주홍(업무여유도)'!$A$1:$J$20</definedName>
    <definedName name="_xlnm.Print_Area" localSheetId="3">'여유도(김소영)'!$A$1:$I$22</definedName>
    <definedName name="_xlnm.Print_Area" localSheetId="1">'여유도(남근열)'!$A$1:$I$24</definedName>
    <definedName name="_xlnm.Print_Area" localSheetId="4">'여유도(송영헌)'!$A$1:$I$19</definedName>
    <definedName name="_xlnm.Print_Area" localSheetId="2">'여유도(유재용)'!$A$1:$I$33</definedName>
    <definedName name="_xlnm.Print_Area" localSheetId="0">'여유도(진영구)'!$A$1:$I$23</definedName>
    <definedName name="_xlnm.Print_Area" localSheetId="5">'총괄_진영구(업무여유도)'!$A$1:$J$26</definedName>
    <definedName name="Print_Title" localSheetId="3">#REF!</definedName>
    <definedName name="Print_Title" localSheetId="1">#REF!</definedName>
    <definedName name="Print_Title" localSheetId="4">#REF!</definedName>
    <definedName name="Print_Title" localSheetId="2">#REF!</definedName>
    <definedName name="Print_Title">#REF!</definedName>
    <definedName name="_xlnm.Print_Titles" localSheetId="8">김준우!$3:$4</definedName>
    <definedName name="_xlnm.Print_Titles" localSheetId="7">'소음분책_홍성욱(업무여유도)'!$5:$6</definedName>
    <definedName name="_xlnm.Print_Titles" localSheetId="6">'수질분책_박주홍(업무여유도)'!$5:$6</definedName>
    <definedName name="_xlnm.Print_Titles" localSheetId="3">'여유도(김소영)'!$1:$5</definedName>
    <definedName name="_xlnm.Print_Titles" localSheetId="1">'여유도(남근열)'!$1:$5</definedName>
    <definedName name="_xlnm.Print_Titles" localSheetId="4">'여유도(송영헌)'!$1:$5</definedName>
    <definedName name="_xlnm.Print_Titles" localSheetId="2">'여유도(유재용)'!$1:$5</definedName>
    <definedName name="_xlnm.Print_Titles" localSheetId="0">'여유도(진영구)'!$1:$5</definedName>
    <definedName name="_xlnm.Print_Titles" localSheetId="5">'총괄_진영구(업무여유도)'!$5:$6</definedName>
    <definedName name="qqq" localSheetId="3" hidden="1">'[2]6PILE  (돌출)'!#REF!</definedName>
    <definedName name="qqq" localSheetId="1" hidden="1">'[2]6PILE  (돌출)'!#REF!</definedName>
    <definedName name="qqq" localSheetId="4" hidden="1">'[2]6PILE  (돌출)'!#REF!</definedName>
    <definedName name="qqq" localSheetId="2" hidden="1">'[2]6PILE  (돌출)'!#REF!</definedName>
    <definedName name="qqq" hidden="1">'[2]6PILE  (돌출)'!#REF!</definedName>
    <definedName name="qqqq" localSheetId="3" hidden="1">'[1]6PILE  (돌출)'!#REF!</definedName>
    <definedName name="qqqq" localSheetId="1" hidden="1">'[1]6PILE  (돌출)'!#REF!</definedName>
    <definedName name="qqqq" localSheetId="4" hidden="1">'[1]6PILE  (돌출)'!#REF!</definedName>
    <definedName name="qqqq" localSheetId="2" hidden="1">'[1]6PILE  (돌출)'!#REF!</definedName>
    <definedName name="qqqq" hidden="1">'[1]6PILE  (돌출)'!#REF!</definedName>
    <definedName name="qweqe" localSheetId="3" hidden="1">'[2]6PILE  (돌출)'!#REF!</definedName>
    <definedName name="qweqe" localSheetId="1" hidden="1">'[2]6PILE  (돌출)'!#REF!</definedName>
    <definedName name="qweqe" localSheetId="4" hidden="1">'[2]6PILE  (돌출)'!#REF!</definedName>
    <definedName name="qweqe" localSheetId="2" hidden="1">'[2]6PILE  (돌출)'!#REF!</definedName>
    <definedName name="qweqe" hidden="1">'[2]6PILE  (돌출)'!#REF!</definedName>
    <definedName name="qweqewqwe" localSheetId="3" hidden="1">'[1]6PILE  (돌출)'!#REF!</definedName>
    <definedName name="qweqewqwe" localSheetId="1" hidden="1">'[1]6PILE  (돌출)'!#REF!</definedName>
    <definedName name="qweqewqwe" localSheetId="4" hidden="1">'[1]6PILE  (돌출)'!#REF!</definedName>
    <definedName name="qweqewqwe" localSheetId="2" hidden="1">'[1]6PILE  (돌출)'!#REF!</definedName>
    <definedName name="qweqewqwe" hidden="1">'[1]6PILE  (돌출)'!#REF!</definedName>
    <definedName name="qweqwe" localSheetId="3" hidden="1">'[1]6PILE  (돌출)'!#REF!</definedName>
    <definedName name="qweqwe" localSheetId="1" hidden="1">'[1]6PILE  (돌출)'!#REF!</definedName>
    <definedName name="qweqwe" localSheetId="4" hidden="1">'[1]6PILE  (돌출)'!#REF!</definedName>
    <definedName name="qweqwe" localSheetId="2" hidden="1">'[1]6PILE  (돌출)'!#REF!</definedName>
    <definedName name="qweqwe" hidden="1">'[1]6PILE  (돌출)'!#REF!</definedName>
    <definedName name="qweqweasdsa" localSheetId="3" hidden="1">'[1]6PILE  (돌출)'!#REF!</definedName>
    <definedName name="qweqweasdsa" localSheetId="1" hidden="1">'[1]6PILE  (돌출)'!#REF!</definedName>
    <definedName name="qweqweasdsa" localSheetId="4" hidden="1">'[1]6PILE  (돌출)'!#REF!</definedName>
    <definedName name="qweqweasdsa" localSheetId="2" hidden="1">'[1]6PILE  (돌출)'!#REF!</definedName>
    <definedName name="qweqweasdsa" hidden="1">'[1]6PILE  (돌출)'!#REF!</definedName>
    <definedName name="qweqweqweqew" localSheetId="3" hidden="1">'[2]6PILE  (돌출)'!#REF!</definedName>
    <definedName name="qweqweqweqew" localSheetId="1" hidden="1">'[2]6PILE  (돌출)'!#REF!</definedName>
    <definedName name="qweqweqweqew" localSheetId="4" hidden="1">'[2]6PILE  (돌출)'!#REF!</definedName>
    <definedName name="qweqweqweqew" localSheetId="2" hidden="1">'[2]6PILE  (돌출)'!#REF!</definedName>
    <definedName name="qweqweqweqew" hidden="1">'[2]6PILE  (돌출)'!#REF!</definedName>
    <definedName name="qweqweqweqwe" localSheetId="3" hidden="1">'[1]6PILE  (돌출)'!#REF!</definedName>
    <definedName name="qweqweqweqwe" localSheetId="1" hidden="1">'[1]6PILE  (돌출)'!#REF!</definedName>
    <definedName name="qweqweqweqwe" localSheetId="4" hidden="1">'[1]6PILE  (돌출)'!#REF!</definedName>
    <definedName name="qweqweqweqwe" localSheetId="2" hidden="1">'[1]6PILE  (돌출)'!#REF!</definedName>
    <definedName name="qweqweqweqwe" hidden="1">'[1]6PILE  (돌출)'!#REF!</definedName>
    <definedName name="qwqeqwe" localSheetId="3" hidden="1">'[1]6PILE  (돌출)'!#REF!</definedName>
    <definedName name="qwqeqwe" localSheetId="1" hidden="1">'[1]6PILE  (돌출)'!#REF!</definedName>
    <definedName name="qwqeqwe" localSheetId="4" hidden="1">'[1]6PILE  (돌출)'!#REF!</definedName>
    <definedName name="qwqeqwe" localSheetId="2" hidden="1">'[1]6PILE  (돌출)'!#REF!</definedName>
    <definedName name="qwqeqwe" hidden="1">'[1]6PILE  (돌출)'!#REF!</definedName>
    <definedName name="rthj" localSheetId="3">#REF!</definedName>
    <definedName name="rthj" localSheetId="1">#REF!</definedName>
    <definedName name="rthj" localSheetId="4">#REF!</definedName>
    <definedName name="rthj" localSheetId="2">#REF!</definedName>
    <definedName name="rthj">#REF!</definedName>
    <definedName name="rtsd" localSheetId="3" hidden="1">'[2]6PILE  (돌출)'!#REF!</definedName>
    <definedName name="rtsd" localSheetId="1" hidden="1">'[2]6PILE  (돌출)'!#REF!</definedName>
    <definedName name="rtsd" localSheetId="4" hidden="1">'[2]6PILE  (돌출)'!#REF!</definedName>
    <definedName name="rtsd" localSheetId="2" hidden="1">'[2]6PILE  (돌출)'!#REF!</definedName>
    <definedName name="rtsd" hidden="1">'[2]6PILE  (돌출)'!#REF!</definedName>
    <definedName name="s" localSheetId="3" hidden="1">'[2]6PILE  (돌출)'!#REF!</definedName>
    <definedName name="s" localSheetId="1" hidden="1">'[2]6PILE  (돌출)'!#REF!</definedName>
    <definedName name="s" localSheetId="4" hidden="1">'[2]6PILE  (돌출)'!#REF!</definedName>
    <definedName name="s" localSheetId="2" hidden="1">'[2]6PILE  (돌출)'!#REF!</definedName>
    <definedName name="s" hidden="1">'[2]6PILE  (돌출)'!#REF!</definedName>
    <definedName name="sdasdasd" localSheetId="3" hidden="1">'[1]6PILE  (돌출)'!#REF!</definedName>
    <definedName name="sdasdasd" localSheetId="1" hidden="1">'[1]6PILE  (돌출)'!#REF!</definedName>
    <definedName name="sdasdasd" localSheetId="4" hidden="1">'[1]6PILE  (돌출)'!#REF!</definedName>
    <definedName name="sdasdasd" localSheetId="2" hidden="1">'[1]6PILE  (돌출)'!#REF!</definedName>
    <definedName name="sdasdasd" hidden="1">'[1]6PILE  (돌출)'!#REF!</definedName>
    <definedName name="sdasdqw" localSheetId="3" hidden="1">'[2]6PILE  (돌출)'!#REF!</definedName>
    <definedName name="sdasdqw" localSheetId="1" hidden="1">'[2]6PILE  (돌출)'!#REF!</definedName>
    <definedName name="sdasdqw" localSheetId="4" hidden="1">'[2]6PILE  (돌출)'!#REF!</definedName>
    <definedName name="sdasdqw" localSheetId="2" hidden="1">'[2]6PILE  (돌출)'!#REF!</definedName>
    <definedName name="sdasdqw" hidden="1">'[2]6PILE  (돌출)'!#REF!</definedName>
    <definedName name="sssssssssssssssssss" localSheetId="3" hidden="1">'[2]6PILE  (돌출)'!#REF!</definedName>
    <definedName name="sssssssssssssssssss" localSheetId="1" hidden="1">'[2]6PILE  (돌출)'!#REF!</definedName>
    <definedName name="sssssssssssssssssss" localSheetId="4" hidden="1">'[2]6PILE  (돌출)'!#REF!</definedName>
    <definedName name="sssssssssssssssssss" localSheetId="2" hidden="1">'[2]6PILE  (돌출)'!#REF!</definedName>
    <definedName name="sssssssssssssssssss" hidden="1">'[2]6PILE  (돌출)'!#REF!</definedName>
    <definedName name="trty" localSheetId="3" hidden="1">'[2]6PILE  (돌출)'!#REF!</definedName>
    <definedName name="trty" localSheetId="1" hidden="1">'[2]6PILE  (돌출)'!#REF!</definedName>
    <definedName name="trty" localSheetId="4" hidden="1">'[2]6PILE  (돌출)'!#REF!</definedName>
    <definedName name="trty" localSheetId="2" hidden="1">'[2]6PILE  (돌출)'!#REF!</definedName>
    <definedName name="trty" hidden="1">'[2]6PILE  (돌출)'!#REF!</definedName>
    <definedName name="tryfc" localSheetId="3" hidden="1">'[2]6PILE  (돌출)'!#REF!</definedName>
    <definedName name="tryfc" localSheetId="1" hidden="1">'[2]6PILE  (돌출)'!#REF!</definedName>
    <definedName name="tryfc" localSheetId="4" hidden="1">'[2]6PILE  (돌출)'!#REF!</definedName>
    <definedName name="tryfc" localSheetId="2" hidden="1">'[2]6PILE  (돌출)'!#REF!</definedName>
    <definedName name="tryfc" hidden="1">'[2]6PILE  (돌출)'!#REF!</definedName>
    <definedName name="ttyu" localSheetId="3" hidden="1">'[2]6PILE  (돌출)'!#REF!</definedName>
    <definedName name="ttyu" localSheetId="1" hidden="1">'[2]6PILE  (돌출)'!#REF!</definedName>
    <definedName name="ttyu" localSheetId="4" hidden="1">'[2]6PILE  (돌출)'!#REF!</definedName>
    <definedName name="ttyu" localSheetId="2" hidden="1">'[2]6PILE  (돌출)'!#REF!</definedName>
    <definedName name="ttyu" hidden="1">'[2]6PILE  (돌출)'!#REF!</definedName>
    <definedName name="tyety" localSheetId="3" hidden="1">'[1]6PILE  (돌출)'!#REF!</definedName>
    <definedName name="tyety" localSheetId="1" hidden="1">'[1]6PILE  (돌출)'!#REF!</definedName>
    <definedName name="tyety" localSheetId="4" hidden="1">'[1]6PILE  (돌출)'!#REF!</definedName>
    <definedName name="tyety" localSheetId="2" hidden="1">'[1]6PILE  (돌출)'!#REF!</definedName>
    <definedName name="tyety" hidden="1">'[1]6PILE  (돌출)'!#REF!</definedName>
    <definedName name="tyru" localSheetId="3" hidden="1">'[1]6PILE  (돌출)'!#REF!</definedName>
    <definedName name="tyru" localSheetId="1" hidden="1">'[1]6PILE  (돌출)'!#REF!</definedName>
    <definedName name="tyru" localSheetId="4" hidden="1">'[1]6PILE  (돌출)'!#REF!</definedName>
    <definedName name="tyru" localSheetId="2" hidden="1">'[1]6PILE  (돌출)'!#REF!</definedName>
    <definedName name="tyru" hidden="1">'[1]6PILE  (돌출)'!#REF!</definedName>
    <definedName name="tyuhg" localSheetId="3" hidden="1">'[1]6PILE  (돌출)'!#REF!</definedName>
    <definedName name="tyuhg" localSheetId="1" hidden="1">'[1]6PILE  (돌출)'!#REF!</definedName>
    <definedName name="tyuhg" localSheetId="4" hidden="1">'[1]6PILE  (돌출)'!#REF!</definedName>
    <definedName name="tyuhg" localSheetId="2" hidden="1">'[1]6PILE  (돌출)'!#REF!</definedName>
    <definedName name="tyuhg" hidden="1">'[1]6PILE  (돌출)'!#REF!</definedName>
    <definedName name="u" localSheetId="3" hidden="1">'[2]6PILE  (돌출)'!#REF!</definedName>
    <definedName name="u" localSheetId="1" hidden="1">'[2]6PILE  (돌출)'!#REF!</definedName>
    <definedName name="u" localSheetId="4" hidden="1">'[2]6PILE  (돌출)'!#REF!</definedName>
    <definedName name="u" localSheetId="2" hidden="1">'[2]6PILE  (돌출)'!#REF!</definedName>
    <definedName name="u" hidden="1">'[2]6PILE  (돌출)'!#REF!</definedName>
    <definedName name="uiouio" localSheetId="3" hidden="1">'[2]6PILE  (돌출)'!#REF!</definedName>
    <definedName name="uiouio" localSheetId="1" hidden="1">'[2]6PILE  (돌출)'!#REF!</definedName>
    <definedName name="uiouio" localSheetId="4" hidden="1">'[2]6PILE  (돌출)'!#REF!</definedName>
    <definedName name="uiouio" localSheetId="2" hidden="1">'[2]6PILE  (돌출)'!#REF!</definedName>
    <definedName name="uiouio" hidden="1">'[2]6PILE  (돌출)'!#REF!</definedName>
    <definedName name="uiy" localSheetId="3" hidden="1">'[1]6PILE  (돌출)'!#REF!</definedName>
    <definedName name="uiy" localSheetId="1" hidden="1">'[1]6PILE  (돌출)'!#REF!</definedName>
    <definedName name="uiy" localSheetId="4" hidden="1">'[1]6PILE  (돌출)'!#REF!</definedName>
    <definedName name="uiy" localSheetId="2" hidden="1">'[1]6PILE  (돌출)'!#REF!</definedName>
    <definedName name="uiy" hidden="1">'[1]6PILE  (돌출)'!#REF!</definedName>
    <definedName name="uiyuihj" localSheetId="3" hidden="1">'[1]6PILE  (돌출)'!#REF!</definedName>
    <definedName name="uiyuihj" localSheetId="1" hidden="1">'[1]6PILE  (돌출)'!#REF!</definedName>
    <definedName name="uiyuihj" localSheetId="4" hidden="1">'[1]6PILE  (돌출)'!#REF!</definedName>
    <definedName name="uiyuihj" localSheetId="2" hidden="1">'[1]6PILE  (돌출)'!#REF!</definedName>
    <definedName name="uiyuihj" hidden="1">'[1]6PILE  (돌출)'!#REF!</definedName>
    <definedName name="urtyrt" localSheetId="3" hidden="1">'[1]6PILE  (돌출)'!#REF!</definedName>
    <definedName name="urtyrt" localSheetId="1" hidden="1">'[1]6PILE  (돌출)'!#REF!</definedName>
    <definedName name="urtyrt" localSheetId="4" hidden="1">'[1]6PILE  (돌출)'!#REF!</definedName>
    <definedName name="urtyrt" localSheetId="2" hidden="1">'[1]6PILE  (돌출)'!#REF!</definedName>
    <definedName name="urtyrt" hidden="1">'[1]6PILE  (돌출)'!#REF!</definedName>
    <definedName name="urytry" localSheetId="3" hidden="1">'[2]6PILE  (돌출)'!#REF!</definedName>
    <definedName name="urytry" localSheetId="1" hidden="1">'[2]6PILE  (돌출)'!#REF!</definedName>
    <definedName name="urytry" localSheetId="4" hidden="1">'[2]6PILE  (돌출)'!#REF!</definedName>
    <definedName name="urytry" localSheetId="2" hidden="1">'[2]6PILE  (돌출)'!#REF!</definedName>
    <definedName name="urytry" hidden="1">'[2]6PILE  (돌출)'!#REF!</definedName>
    <definedName name="uy" localSheetId="3" hidden="1">'[1]6PILE  (돌출)'!#REF!</definedName>
    <definedName name="uy" localSheetId="1" hidden="1">'[1]6PILE  (돌출)'!#REF!</definedName>
    <definedName name="uy" localSheetId="4" hidden="1">'[1]6PILE  (돌출)'!#REF!</definedName>
    <definedName name="uy" localSheetId="2" hidden="1">'[1]6PILE  (돌출)'!#REF!</definedName>
    <definedName name="uy" hidden="1">'[1]6PILE  (돌출)'!#REF!</definedName>
    <definedName name="uyiiuy" localSheetId="3" hidden="1">'[2]6PILE  (돌출)'!#REF!</definedName>
    <definedName name="uyiiuy" localSheetId="1" hidden="1">'[2]6PILE  (돌출)'!#REF!</definedName>
    <definedName name="uyiiuy" localSheetId="4" hidden="1">'[2]6PILE  (돌출)'!#REF!</definedName>
    <definedName name="uyiiuy" localSheetId="2" hidden="1">'[2]6PILE  (돌출)'!#REF!</definedName>
    <definedName name="uyiiuy" hidden="1">'[2]6PILE  (돌출)'!#REF!</definedName>
    <definedName name="uyrtur" localSheetId="3" hidden="1">'[1]6PILE  (돌출)'!#REF!</definedName>
    <definedName name="uyrtur" localSheetId="1" hidden="1">'[1]6PILE  (돌출)'!#REF!</definedName>
    <definedName name="uyrtur" localSheetId="4" hidden="1">'[1]6PILE  (돌출)'!#REF!</definedName>
    <definedName name="uyrtur" localSheetId="2" hidden="1">'[1]6PILE  (돌출)'!#REF!</definedName>
    <definedName name="uyrtur" hidden="1">'[1]6PILE  (돌출)'!#REF!</definedName>
    <definedName name="uyuryt" localSheetId="3" hidden="1">'[2]6PILE  (돌출)'!#REF!</definedName>
    <definedName name="uyuryt" localSheetId="1" hidden="1">'[2]6PILE  (돌출)'!#REF!</definedName>
    <definedName name="uyuryt" localSheetId="4" hidden="1">'[2]6PILE  (돌출)'!#REF!</definedName>
    <definedName name="uyuryt" localSheetId="2" hidden="1">'[2]6PILE  (돌출)'!#REF!</definedName>
    <definedName name="uyuryt" hidden="1">'[2]6PILE  (돌출)'!#REF!</definedName>
    <definedName name="vvvvvvvvvvvvvvvvvvvvvv" localSheetId="3" hidden="1">'[1]6PILE  (돌출)'!#REF!</definedName>
    <definedName name="vvvvvvvvvvvvvvvvvvvvvv" localSheetId="1" hidden="1">'[1]6PILE  (돌출)'!#REF!</definedName>
    <definedName name="vvvvvvvvvvvvvvvvvvvvvv" localSheetId="4" hidden="1">'[1]6PILE  (돌출)'!#REF!</definedName>
    <definedName name="vvvvvvvvvvvvvvvvvvvvvv" localSheetId="2" hidden="1">'[1]6PILE  (돌출)'!#REF!</definedName>
    <definedName name="vvvvvvvvvvvvvvvvvvvvvv" hidden="1">'[1]6PILE  (돌출)'!#REF!</definedName>
    <definedName name="vvvvvvvvvvvvvvvvvvvvvvvv" localSheetId="3" hidden="1">'[1]6PILE  (돌출)'!#REF!</definedName>
    <definedName name="vvvvvvvvvvvvvvvvvvvvvvvv" localSheetId="1" hidden="1">'[1]6PILE  (돌출)'!#REF!</definedName>
    <definedName name="vvvvvvvvvvvvvvvvvvvvvvvv" localSheetId="4" hidden="1">'[1]6PILE  (돌출)'!#REF!</definedName>
    <definedName name="vvvvvvvvvvvvvvvvvvvvvvvv" localSheetId="2" hidden="1">'[1]6PILE  (돌출)'!#REF!</definedName>
    <definedName name="vvvvvvvvvvvvvvvvvvvvvvvv" hidden="1">'[1]6PILE  (돌출)'!#REF!</definedName>
    <definedName name="vvvvvvvvvvvvvvvvvvvvvvvvv" localSheetId="3" hidden="1">'[1]6PILE  (돌출)'!#REF!</definedName>
    <definedName name="vvvvvvvvvvvvvvvvvvvvvvvvv" localSheetId="1" hidden="1">'[1]6PILE  (돌출)'!#REF!</definedName>
    <definedName name="vvvvvvvvvvvvvvvvvvvvvvvvv" localSheetId="4" hidden="1">'[1]6PILE  (돌출)'!#REF!</definedName>
    <definedName name="vvvvvvvvvvvvvvvvvvvvvvvvv" localSheetId="2" hidden="1">'[1]6PILE  (돌출)'!#REF!</definedName>
    <definedName name="vvvvvvvvvvvvvvvvvvvvvvvvv" hidden="1">'[1]6PILE  (돌출)'!#REF!</definedName>
    <definedName name="vvvvvvvvvvvvvvvvvvvvvvvvvvv" localSheetId="3" hidden="1">'[2]6PILE  (돌출)'!#REF!</definedName>
    <definedName name="vvvvvvvvvvvvvvvvvvvvvvvvvvv" localSheetId="1" hidden="1">'[2]6PILE  (돌출)'!#REF!</definedName>
    <definedName name="vvvvvvvvvvvvvvvvvvvvvvvvvvv" localSheetId="4" hidden="1">'[2]6PILE  (돌출)'!#REF!</definedName>
    <definedName name="vvvvvvvvvvvvvvvvvvvvvvvvvvv" localSheetId="2" hidden="1">'[2]6PILE  (돌출)'!#REF!</definedName>
    <definedName name="vvvvvvvvvvvvvvvvvvvvvvvvvvv" hidden="1">'[2]6PILE  (돌출)'!#REF!</definedName>
    <definedName name="w" localSheetId="3" hidden="1">'[1]6PILE  (돌출)'!#REF!</definedName>
    <definedName name="w" localSheetId="1" hidden="1">'[1]6PILE  (돌출)'!#REF!</definedName>
    <definedName name="w" localSheetId="4" hidden="1">'[1]6PILE  (돌출)'!#REF!</definedName>
    <definedName name="w" localSheetId="2" hidden="1">'[1]6PILE  (돌출)'!#REF!</definedName>
    <definedName name="w" hidden="1">'[1]6PILE  (돌출)'!#REF!</definedName>
    <definedName name="werqra" localSheetId="3" hidden="1">'[1]6PILE  (돌출)'!#REF!</definedName>
    <definedName name="werqra" localSheetId="1" hidden="1">'[1]6PILE  (돌출)'!#REF!</definedName>
    <definedName name="werqra" localSheetId="4" hidden="1">'[1]6PILE  (돌출)'!#REF!</definedName>
    <definedName name="werqra" localSheetId="2" hidden="1">'[1]6PILE  (돌출)'!#REF!</definedName>
    <definedName name="werqra" hidden="1">'[1]6PILE  (돌출)'!#REF!</definedName>
    <definedName name="werwr" localSheetId="3" hidden="1">'[1]6PILE  (돌출)'!#REF!</definedName>
    <definedName name="werwr" localSheetId="1" hidden="1">'[1]6PILE  (돌출)'!#REF!</definedName>
    <definedName name="werwr" localSheetId="4" hidden="1">'[1]6PILE  (돌출)'!#REF!</definedName>
    <definedName name="werwr" localSheetId="2" hidden="1">'[1]6PILE  (돌출)'!#REF!</definedName>
    <definedName name="werwr" hidden="1">'[1]6PILE  (돌출)'!#REF!</definedName>
    <definedName name="wwww" localSheetId="3" hidden="1">'[1]6PILE  (돌출)'!#REF!</definedName>
    <definedName name="wwww" localSheetId="1" hidden="1">'[1]6PILE  (돌출)'!#REF!</definedName>
    <definedName name="wwww" localSheetId="4" hidden="1">'[1]6PILE  (돌출)'!#REF!</definedName>
    <definedName name="wwww" localSheetId="2" hidden="1">'[1]6PILE  (돌출)'!#REF!</definedName>
    <definedName name="wwww" hidden="1">'[1]6PILE  (돌출)'!#REF!</definedName>
    <definedName name="wwwwwwwwwwwwwww" localSheetId="3" hidden="1">'[1]6PILE  (돌출)'!#REF!</definedName>
    <definedName name="wwwwwwwwwwwwwww" localSheetId="1" hidden="1">'[1]6PILE  (돌출)'!#REF!</definedName>
    <definedName name="wwwwwwwwwwwwwww" localSheetId="4" hidden="1">'[1]6PILE  (돌출)'!#REF!</definedName>
    <definedName name="wwwwwwwwwwwwwww" localSheetId="2" hidden="1">'[1]6PILE  (돌출)'!#REF!</definedName>
    <definedName name="wwwwwwwwwwwwwww" hidden="1">'[1]6PILE  (돌출)'!#REF!</definedName>
    <definedName name="xdasweq" localSheetId="3" hidden="1">'[2]6PILE  (돌출)'!#REF!</definedName>
    <definedName name="xdasweq" localSheetId="1" hidden="1">'[2]6PILE  (돌출)'!#REF!</definedName>
    <definedName name="xdasweq" localSheetId="4" hidden="1">'[2]6PILE  (돌출)'!#REF!</definedName>
    <definedName name="xdasweq" localSheetId="2" hidden="1">'[2]6PILE  (돌출)'!#REF!</definedName>
    <definedName name="xdasweq" hidden="1">'[2]6PILE  (돌출)'!#REF!</definedName>
    <definedName name="xdcx" localSheetId="3" hidden="1">'[2]6PILE  (돌출)'!#REF!</definedName>
    <definedName name="xdcx" localSheetId="1" hidden="1">'[2]6PILE  (돌출)'!#REF!</definedName>
    <definedName name="xdcx" localSheetId="4" hidden="1">'[2]6PILE  (돌출)'!#REF!</definedName>
    <definedName name="xdcx" localSheetId="2" hidden="1">'[2]6PILE  (돌출)'!#REF!</definedName>
    <definedName name="xdcx" hidden="1">'[2]6PILE  (돌출)'!#REF!</definedName>
    <definedName name="yuikj" localSheetId="3" hidden="1">'[2]6PILE  (돌출)'!#REF!</definedName>
    <definedName name="yuikj" localSheetId="1" hidden="1">'[2]6PILE  (돌출)'!#REF!</definedName>
    <definedName name="yuikj" localSheetId="4" hidden="1">'[2]6PILE  (돌출)'!#REF!</definedName>
    <definedName name="yuikj" localSheetId="2" hidden="1">'[2]6PILE  (돌출)'!#REF!</definedName>
    <definedName name="yuikj" hidden="1">'[2]6PILE  (돌출)'!#REF!</definedName>
    <definedName name="yuuy" localSheetId="3" hidden="1">'[1]6PILE  (돌출)'!#REF!</definedName>
    <definedName name="yuuy" localSheetId="1" hidden="1">'[1]6PILE  (돌출)'!#REF!</definedName>
    <definedName name="yuuy" localSheetId="4" hidden="1">'[1]6PILE  (돌출)'!#REF!</definedName>
    <definedName name="yuuy" localSheetId="2" hidden="1">'[1]6PILE  (돌출)'!#REF!</definedName>
    <definedName name="yuuy" hidden="1">'[1]6PILE  (돌출)'!#REF!</definedName>
    <definedName name="zdaqsd" localSheetId="3" hidden="1">'[2]6PILE  (돌출)'!#REF!</definedName>
    <definedName name="zdaqsd" localSheetId="1" hidden="1">'[2]6PILE  (돌출)'!#REF!</definedName>
    <definedName name="zdaqsd" localSheetId="4" hidden="1">'[2]6PILE  (돌출)'!#REF!</definedName>
    <definedName name="zdaqsd" localSheetId="2" hidden="1">'[2]6PILE  (돌출)'!#REF!</definedName>
    <definedName name="zdaqsd" hidden="1">'[2]6PILE  (돌출)'!#REF!</definedName>
    <definedName name="zsdasdeq" localSheetId="3" hidden="1">'[1]6PILE  (돌출)'!#REF!</definedName>
    <definedName name="zsdasdeq" localSheetId="1" hidden="1">'[1]6PILE  (돌출)'!#REF!</definedName>
    <definedName name="zsdasdeq" localSheetId="4" hidden="1">'[1]6PILE  (돌출)'!#REF!</definedName>
    <definedName name="zsdasdeq" localSheetId="2" hidden="1">'[1]6PILE  (돌출)'!#REF!</definedName>
    <definedName name="zsdasdeq" hidden="1">'[1]6PILE  (돌출)'!#REF!</definedName>
    <definedName name="zxasd1" localSheetId="3" hidden="1">'[1]6PILE  (돌출)'!#REF!</definedName>
    <definedName name="zxasd1" localSheetId="1" hidden="1">'[1]6PILE  (돌출)'!#REF!</definedName>
    <definedName name="zxasd1" localSheetId="4" hidden="1">'[1]6PILE  (돌출)'!#REF!</definedName>
    <definedName name="zxasd1" localSheetId="2" hidden="1">'[1]6PILE  (돌출)'!#REF!</definedName>
    <definedName name="zxasd1" hidden="1">'[1]6PILE  (돌출)'!#REF!</definedName>
    <definedName name="zxzcxc1" localSheetId="3" hidden="1">'[2]6PILE  (돌출)'!#REF!</definedName>
    <definedName name="zxzcxc1" localSheetId="1" hidden="1">'[2]6PILE  (돌출)'!#REF!</definedName>
    <definedName name="zxzcxc1" localSheetId="4" hidden="1">'[2]6PILE  (돌출)'!#REF!</definedName>
    <definedName name="zxzcxc1" localSheetId="2" hidden="1">'[2]6PILE  (돌출)'!#REF!</definedName>
    <definedName name="zxzcxc1" hidden="1">'[2]6PILE  (돌출)'!#REF!</definedName>
    <definedName name="zxzxzxczczxc" localSheetId="3" hidden="1">'[1]6PILE  (돌출)'!#REF!</definedName>
    <definedName name="zxzxzxczczxc" localSheetId="1" hidden="1">'[1]6PILE  (돌출)'!#REF!</definedName>
    <definedName name="zxzxzxczczxc" localSheetId="4" hidden="1">'[1]6PILE  (돌출)'!#REF!</definedName>
    <definedName name="zxzxzxczczxc" localSheetId="2" hidden="1">'[1]6PILE  (돌출)'!#REF!</definedName>
    <definedName name="zxzxzxczczxc" hidden="1">'[1]6PILE  (돌출)'!#REF!</definedName>
    <definedName name="zxzzxzx" localSheetId="3" hidden="1">'[2]6PILE  (돌출)'!#REF!</definedName>
    <definedName name="zxzzxzx" localSheetId="1" hidden="1">'[2]6PILE  (돌출)'!#REF!</definedName>
    <definedName name="zxzzxzx" localSheetId="4" hidden="1">'[2]6PILE  (돌출)'!#REF!</definedName>
    <definedName name="zxzzxzx" localSheetId="2" hidden="1">'[2]6PILE  (돌출)'!#REF!</definedName>
    <definedName name="zxzzxzx" hidden="1">'[2]6PILE  (돌출)'!#REF!</definedName>
    <definedName name="zzzdsw" localSheetId="3">#REF!</definedName>
    <definedName name="zzzdsw" localSheetId="1">#REF!</definedName>
    <definedName name="zzzdsw" localSheetId="4">#REF!</definedName>
    <definedName name="zzzdsw" localSheetId="2">#REF!</definedName>
    <definedName name="zzzdsw">#REF!</definedName>
    <definedName name="zzzzzzzzzzzzzzzzz" localSheetId="3" hidden="1">'[2]6PILE  (돌출)'!#REF!</definedName>
    <definedName name="zzzzzzzzzzzzzzzzz" localSheetId="1" hidden="1">'[2]6PILE  (돌출)'!#REF!</definedName>
    <definedName name="zzzzzzzzzzzzzzzzz" localSheetId="4" hidden="1">'[2]6PILE  (돌출)'!#REF!</definedName>
    <definedName name="zzzzzzzzzzzzzzzzz" localSheetId="2" hidden="1">'[2]6PILE  (돌출)'!#REF!</definedName>
    <definedName name="zzzzzzzzzzzzzzzzz" hidden="1">'[2]6PILE  (돌출)'!#REF!</definedName>
    <definedName name="ㄱㄱㄱㄱ" localSheetId="3" hidden="1">'[2]6PILE  (돌출)'!#REF!</definedName>
    <definedName name="ㄱㄱㄱㄱ" localSheetId="1" hidden="1">'[2]6PILE  (돌출)'!#REF!</definedName>
    <definedName name="ㄱㄱㄱㄱ" localSheetId="4" hidden="1">'[2]6PILE  (돌출)'!#REF!</definedName>
    <definedName name="ㄱㄱㄱㄱ" localSheetId="2" hidden="1">'[2]6PILE  (돌출)'!#REF!</definedName>
    <definedName name="ㄱㄱㄱㄱ" hidden="1">'[2]6PILE  (돌출)'!#REF!</definedName>
    <definedName name="가나" localSheetId="3" hidden="1">#REF!</definedName>
    <definedName name="가나" localSheetId="1" hidden="1">#REF!</definedName>
    <definedName name="가나" localSheetId="4" hidden="1">#REF!</definedName>
    <definedName name="가나" localSheetId="2" hidden="1">#REF!</definedName>
    <definedName name="가나" hidden="1">#REF!</definedName>
    <definedName name="기준" localSheetId="7">#REF!</definedName>
    <definedName name="기준" localSheetId="6">#REF!</definedName>
    <definedName name="기준" localSheetId="3">#REF!</definedName>
    <definedName name="기준" localSheetId="1">#REF!</definedName>
    <definedName name="기준" localSheetId="4">#REF!</definedName>
    <definedName name="기준" localSheetId="2">#REF!</definedName>
    <definedName name="기준" localSheetId="0">#REF!</definedName>
    <definedName name="기준" localSheetId="5">#REF!</definedName>
    <definedName name="기준">#REF!</definedName>
    <definedName name="김남훈1" localSheetId="3">[4]신용도!#REF!</definedName>
    <definedName name="김남훈1" localSheetId="1">[4]신용도!#REF!</definedName>
    <definedName name="김남훈1" localSheetId="4">[4]신용도!#REF!</definedName>
    <definedName name="김남훈1" localSheetId="2">[4]신용도!#REF!</definedName>
    <definedName name="김남훈1">[4]신용도!#REF!</definedName>
    <definedName name="김만덕" localSheetId="3">#REF!</definedName>
    <definedName name="김만덕" localSheetId="1">#REF!</definedName>
    <definedName name="김만덕" localSheetId="4">#REF!</definedName>
    <definedName name="김만덕" localSheetId="2">#REF!</definedName>
    <definedName name="김만덕">#REF!</definedName>
    <definedName name="김영근" localSheetId="3">[5]신용도!#REF!</definedName>
    <definedName name="김영근" localSheetId="1">[5]신용도!#REF!</definedName>
    <definedName name="김영근" localSheetId="4">[5]신용도!#REF!</definedName>
    <definedName name="김영근" localSheetId="2">[5]신용도!#REF!</definedName>
    <definedName name="김영근">[5]신용도!#REF!</definedName>
    <definedName name="김지태" localSheetId="3">[4]신용도!#REF!</definedName>
    <definedName name="김지태" localSheetId="1">[4]신용도!#REF!</definedName>
    <definedName name="김지태" localSheetId="4">[4]신용도!#REF!</definedName>
    <definedName name="김지태" localSheetId="2">[4]신용도!#REF!</definedName>
    <definedName name="김지태">[4]신용도!#REF!</definedName>
    <definedName name="ㄴ" localSheetId="3">#REF!</definedName>
    <definedName name="ㄴ" localSheetId="1">#REF!</definedName>
    <definedName name="ㄴ" localSheetId="4">#REF!</definedName>
    <definedName name="ㄴ" localSheetId="2">#REF!</definedName>
    <definedName name="ㄴ">#REF!</definedName>
    <definedName name="ㄴㄴㄴㄴ" localSheetId="3" hidden="1">'[1]6PILE  (돌출)'!#REF!</definedName>
    <definedName name="ㄴㄴㄴㄴ" localSheetId="1" hidden="1">'[1]6PILE  (돌출)'!#REF!</definedName>
    <definedName name="ㄴㄴㄴㄴ" localSheetId="4" hidden="1">'[1]6PILE  (돌출)'!#REF!</definedName>
    <definedName name="ㄴㄴㄴㄴ" localSheetId="2" hidden="1">'[1]6PILE  (돌출)'!#REF!</definedName>
    <definedName name="ㄴㄴㄴㄴ" hidden="1">'[1]6PILE  (돌출)'!#REF!</definedName>
    <definedName name="ㄴㅇㄹ" localSheetId="3" hidden="1">'[2]6PILE  (돌출)'!#REF!</definedName>
    <definedName name="ㄴㅇㄹ" localSheetId="1" hidden="1">'[2]6PILE  (돌출)'!#REF!</definedName>
    <definedName name="ㄴㅇㄹ" localSheetId="4" hidden="1">'[2]6PILE  (돌출)'!#REF!</definedName>
    <definedName name="ㄴㅇㄹ" localSheetId="2" hidden="1">'[2]6PILE  (돌출)'!#REF!</definedName>
    <definedName name="ㄴㅇㄹ" hidden="1">'[2]6PILE  (돌출)'!#REF!</definedName>
    <definedName name="노정민" localSheetId="3">[5]신용도!#REF!</definedName>
    <definedName name="노정민" localSheetId="1">[5]신용도!#REF!</definedName>
    <definedName name="노정민" localSheetId="4">[5]신용도!#REF!</definedName>
    <definedName name="노정민" localSheetId="2">[5]신용도!#REF!</definedName>
    <definedName name="노정민">[5]신용도!#REF!</definedName>
    <definedName name="ㄷ" localSheetId="3" hidden="1">'[1]6PILE  (돌출)'!#REF!</definedName>
    <definedName name="ㄷ" localSheetId="1" hidden="1">'[1]6PILE  (돌출)'!#REF!</definedName>
    <definedName name="ㄷ" localSheetId="4" hidden="1">'[1]6PILE  (돌출)'!#REF!</definedName>
    <definedName name="ㄷ" localSheetId="2" hidden="1">'[1]6PILE  (돌출)'!#REF!</definedName>
    <definedName name="ㄷ" hidden="1">'[1]6PILE  (돌출)'!#REF!</definedName>
    <definedName name="ㄷㄷㄷㄷ" localSheetId="3" hidden="1">'[2]6PILE  (돌출)'!#REF!</definedName>
    <definedName name="ㄷㄷㄷㄷ" localSheetId="1" hidden="1">'[2]6PILE  (돌출)'!#REF!</definedName>
    <definedName name="ㄷㄷㄷㄷ" localSheetId="4" hidden="1">'[2]6PILE  (돌출)'!#REF!</definedName>
    <definedName name="ㄷㄷㄷㄷ" localSheetId="2" hidden="1">'[2]6PILE  (돌출)'!#REF!</definedName>
    <definedName name="ㄷㄷㄷㄷ" hidden="1">'[2]6PILE  (돌출)'!#REF!</definedName>
    <definedName name="ㄷㅈ" localSheetId="3" hidden="1">'[1]6PILE  (돌출)'!#REF!</definedName>
    <definedName name="ㄷㅈ" localSheetId="1" hidden="1">'[1]6PILE  (돌출)'!#REF!</definedName>
    <definedName name="ㄷㅈ" localSheetId="4" hidden="1">'[1]6PILE  (돌출)'!#REF!</definedName>
    <definedName name="ㄷㅈ" localSheetId="2" hidden="1">'[1]6PILE  (돌출)'!#REF!</definedName>
    <definedName name="ㄷㅈ" hidden="1">'[1]6PILE  (돌출)'!#REF!</definedName>
    <definedName name="다산" localSheetId="3" hidden="1">'[1]6PILE  (돌출)'!#REF!</definedName>
    <definedName name="다산" localSheetId="1" hidden="1">'[1]6PILE  (돌출)'!#REF!</definedName>
    <definedName name="다산" localSheetId="4" hidden="1">'[1]6PILE  (돌출)'!#REF!</definedName>
    <definedName name="다산" localSheetId="2" hidden="1">'[1]6PILE  (돌출)'!#REF!</definedName>
    <definedName name="다산" hidden="1">'[1]6PILE  (돌출)'!#REF!</definedName>
    <definedName name="도로" localSheetId="3" hidden="1">'[1]6PILE  (돌출)'!#REF!</definedName>
    <definedName name="도로" localSheetId="1" hidden="1">'[1]6PILE  (돌출)'!#REF!</definedName>
    <definedName name="도로" localSheetId="4" hidden="1">'[1]6PILE  (돌출)'!#REF!</definedName>
    <definedName name="도로" localSheetId="2" hidden="1">'[1]6PILE  (돌출)'!#REF!</definedName>
    <definedName name="도로" hidden="1">'[1]6PILE  (돌출)'!#REF!</definedName>
    <definedName name="도로책임" localSheetId="3" hidden="1">'[1]6PILE  (돌출)'!#REF!</definedName>
    <definedName name="도로책임" localSheetId="1" hidden="1">'[1]6PILE  (돌출)'!#REF!</definedName>
    <definedName name="도로책임" localSheetId="4" hidden="1">'[1]6PILE  (돌출)'!#REF!</definedName>
    <definedName name="도로책임" localSheetId="2" hidden="1">'[1]6PILE  (돌출)'!#REF!</definedName>
    <definedName name="도로책임" hidden="1">'[1]6PILE  (돌출)'!#REF!</definedName>
    <definedName name="동양유사" localSheetId="3">#REF!</definedName>
    <definedName name="동양유사" localSheetId="1">#REF!</definedName>
    <definedName name="동양유사" localSheetId="4">#REF!</definedName>
    <definedName name="동양유사" localSheetId="2">#REF!</definedName>
    <definedName name="동양유사">#REF!</definedName>
    <definedName name="ㄹ" localSheetId="3">#REF!</definedName>
    <definedName name="ㄹ" localSheetId="1">#REF!</definedName>
    <definedName name="ㄹ" localSheetId="4">#REF!</definedName>
    <definedName name="ㄹ" localSheetId="2">#REF!</definedName>
    <definedName name="ㄹ">#REF!</definedName>
    <definedName name="ㄹㄹㄹ" localSheetId="3" hidden="1">'[1]6PILE  (돌출)'!#REF!</definedName>
    <definedName name="ㄹㄹㄹ" localSheetId="1" hidden="1">'[1]6PILE  (돌출)'!#REF!</definedName>
    <definedName name="ㄹㄹㄹ" localSheetId="4" hidden="1">'[1]6PILE  (돌출)'!#REF!</definedName>
    <definedName name="ㄹㄹㄹ" localSheetId="2" hidden="1">'[1]6PILE  (돌출)'!#REF!</definedName>
    <definedName name="ㄹㄹㄹ" hidden="1">'[1]6PILE  (돌출)'!#REF!</definedName>
    <definedName name="ㄹㅇ뢰" localSheetId="3" hidden="1">'[1]6PILE  (돌출)'!#REF!</definedName>
    <definedName name="ㄹㅇ뢰" localSheetId="1" hidden="1">'[1]6PILE  (돌출)'!#REF!</definedName>
    <definedName name="ㄹㅇ뢰" localSheetId="4" hidden="1">'[1]6PILE  (돌출)'!#REF!</definedName>
    <definedName name="ㄹㅇ뢰" localSheetId="2" hidden="1">'[1]6PILE  (돌출)'!#REF!</definedName>
    <definedName name="ㄹㅇ뢰" hidden="1">'[1]6PILE  (돌출)'!#REF!</definedName>
    <definedName name="라라라" localSheetId="3" hidden="1">'[1]6PILE  (돌출)'!#REF!</definedName>
    <definedName name="라라라" localSheetId="1" hidden="1">'[1]6PILE  (돌출)'!#REF!</definedName>
    <definedName name="라라라" localSheetId="4" hidden="1">'[1]6PILE  (돌출)'!#REF!</definedName>
    <definedName name="라라라" localSheetId="2" hidden="1">'[1]6PILE  (돌출)'!#REF!</definedName>
    <definedName name="라라라" hidden="1">'[1]6PILE  (돌출)'!#REF!</definedName>
    <definedName name="ㅁ1" localSheetId="3">#REF!</definedName>
    <definedName name="ㅁ1" localSheetId="1">#REF!</definedName>
    <definedName name="ㅁ1" localSheetId="4">#REF!</definedName>
    <definedName name="ㅁ1" localSheetId="2">#REF!</definedName>
    <definedName name="ㅁ1">#REF!</definedName>
    <definedName name="ㅁㄴㅇ" localSheetId="7">#REF!</definedName>
    <definedName name="ㅁㄴㅇ" localSheetId="6">#REF!</definedName>
    <definedName name="ㅁㄴㅇ" localSheetId="3">#REF!</definedName>
    <definedName name="ㅁㄴㅇ" localSheetId="1">#REF!</definedName>
    <definedName name="ㅁㄴㅇ" localSheetId="4">#REF!</definedName>
    <definedName name="ㅁㄴㅇ" localSheetId="2">#REF!</definedName>
    <definedName name="ㅁㄴㅇ" localSheetId="0">#REF!</definedName>
    <definedName name="ㅁㄴㅇ" localSheetId="5">#REF!</definedName>
    <definedName name="ㅁㄴㅇ">#REF!</definedName>
    <definedName name="ㅁㄴㅇㄹ13ㅁ2ㅁ1ㄴ" localSheetId="3" hidden="1">'[1]6PILE  (돌출)'!#REF!</definedName>
    <definedName name="ㅁㄴㅇㄹ13ㅁ2ㅁ1ㄴ" localSheetId="1" hidden="1">'[1]6PILE  (돌출)'!#REF!</definedName>
    <definedName name="ㅁㄴㅇㄹ13ㅁ2ㅁ1ㄴ" localSheetId="4" hidden="1">'[1]6PILE  (돌출)'!#REF!</definedName>
    <definedName name="ㅁㄴㅇㄹ13ㅁ2ㅁ1ㄴ" localSheetId="2" hidden="1">'[1]6PILE  (돌출)'!#REF!</definedName>
    <definedName name="ㅁㄴㅇㄹ13ㅁ2ㅁ1ㄴ" hidden="1">'[1]6PILE  (돌출)'!#REF!</definedName>
    <definedName name="ㅁㄴㅇㅈㅂㄷ" localSheetId="3" hidden="1">'[1]6PILE  (돌출)'!#REF!</definedName>
    <definedName name="ㅁㄴㅇㅈㅂㄷ" localSheetId="1" hidden="1">'[1]6PILE  (돌출)'!#REF!</definedName>
    <definedName name="ㅁㄴㅇㅈㅂㄷ" localSheetId="4" hidden="1">'[1]6PILE  (돌출)'!#REF!</definedName>
    <definedName name="ㅁㄴㅇㅈㅂㄷ" localSheetId="2" hidden="1">'[1]6PILE  (돌출)'!#REF!</definedName>
    <definedName name="ㅁㄴㅇㅈㅂㄷ" hidden="1">'[1]6PILE  (돌출)'!#REF!</definedName>
    <definedName name="ㅁㅁ5" localSheetId="3">#REF!</definedName>
    <definedName name="ㅁㅁ5" localSheetId="1">#REF!</definedName>
    <definedName name="ㅁㅁ5" localSheetId="4">#REF!</definedName>
    <definedName name="ㅁㅁ5" localSheetId="2">#REF!</definedName>
    <definedName name="ㅁㅁ5">#REF!</definedName>
    <definedName name="문유사" localSheetId="3">#REF!</definedName>
    <definedName name="문유사" localSheetId="1">#REF!</definedName>
    <definedName name="문유사" localSheetId="4">#REF!</definedName>
    <definedName name="문유사" localSheetId="2">#REF!</definedName>
    <definedName name="문유사">#REF!</definedName>
    <definedName name="문정태" localSheetId="3">[5]신용도!#REF!</definedName>
    <definedName name="문정태" localSheetId="1">[5]신용도!#REF!</definedName>
    <definedName name="문정태" localSheetId="4">[5]신용도!#REF!</definedName>
    <definedName name="문정태" localSheetId="2">[5]신용도!#REF!</definedName>
    <definedName name="문정태">[5]신용도!#REF!</definedName>
    <definedName name="ㅂ" localSheetId="3" hidden="1">'[2]6PILE  (돌출)'!#REF!</definedName>
    <definedName name="ㅂ" localSheetId="1" hidden="1">'[2]6PILE  (돌출)'!#REF!</definedName>
    <definedName name="ㅂ" localSheetId="4" hidden="1">'[2]6PILE  (돌출)'!#REF!</definedName>
    <definedName name="ㅂ" localSheetId="2" hidden="1">'[2]6PILE  (돌출)'!#REF!</definedName>
    <definedName name="ㅂ" hidden="1">'[2]6PILE  (돌출)'!#REF!</definedName>
    <definedName name="ㅂㅂ" localSheetId="3" hidden="1">'[1]6PILE  (돌출)'!#REF!</definedName>
    <definedName name="ㅂㅂ" localSheetId="1" hidden="1">'[1]6PILE  (돌출)'!#REF!</definedName>
    <definedName name="ㅂㅂ" localSheetId="4" hidden="1">'[1]6PILE  (돌출)'!#REF!</definedName>
    <definedName name="ㅂㅂ" localSheetId="2" hidden="1">'[1]6PILE  (돌출)'!#REF!</definedName>
    <definedName name="ㅂㅂ" hidden="1">'[1]6PILE  (돌출)'!#REF!</definedName>
    <definedName name="ㅂㅂㅂ" localSheetId="3" hidden="1">'[1]6PILE  (돌출)'!#REF!</definedName>
    <definedName name="ㅂㅂㅂ" localSheetId="1" hidden="1">'[1]6PILE  (돌출)'!#REF!</definedName>
    <definedName name="ㅂㅂㅂ" localSheetId="4" hidden="1">'[1]6PILE  (돌출)'!#REF!</definedName>
    <definedName name="ㅂㅂㅂ" localSheetId="2" hidden="1">'[1]6PILE  (돌출)'!#REF!</definedName>
    <definedName name="ㅂㅂㅂ" hidden="1">'[1]6PILE  (돌출)'!#REF!</definedName>
    <definedName name="ㅂㅂㅂㅂ" localSheetId="3" hidden="1">'[2]6PILE  (돌출)'!#REF!</definedName>
    <definedName name="ㅂㅂㅂㅂ" localSheetId="1" hidden="1">'[2]6PILE  (돌출)'!#REF!</definedName>
    <definedName name="ㅂㅂㅂㅂ" localSheetId="4" hidden="1">'[2]6PILE  (돌출)'!#REF!</definedName>
    <definedName name="ㅂㅂㅂㅂ" localSheetId="2" hidden="1">'[2]6PILE  (돌출)'!#REF!</definedName>
    <definedName name="ㅂㅂㅂㅂ" hidden="1">'[2]6PILE  (돌출)'!#REF!</definedName>
    <definedName name="ㅂㅂㅂㅂㅂ" localSheetId="3" hidden="1">'[1]6PILE  (돌출)'!#REF!</definedName>
    <definedName name="ㅂㅂㅂㅂㅂ" localSheetId="1" hidden="1">'[1]6PILE  (돌출)'!#REF!</definedName>
    <definedName name="ㅂㅂㅂㅂㅂ" localSheetId="4" hidden="1">'[1]6PILE  (돌출)'!#REF!</definedName>
    <definedName name="ㅂㅂㅂㅂㅂ" localSheetId="2" hidden="1">'[1]6PILE  (돌출)'!#REF!</definedName>
    <definedName name="ㅂㅂㅂㅂㅂ" hidden="1">'[1]6PILE  (돌출)'!#REF!</definedName>
    <definedName name="ㅂㅈㄷㅂㅈㄷ" localSheetId="3" hidden="1">'[2]6PILE  (돌출)'!#REF!</definedName>
    <definedName name="ㅂㅈㄷㅂㅈㄷ" localSheetId="1" hidden="1">'[2]6PILE  (돌출)'!#REF!</definedName>
    <definedName name="ㅂㅈㄷㅂㅈㄷ" localSheetId="4" hidden="1">'[2]6PILE  (돌출)'!#REF!</definedName>
    <definedName name="ㅂㅈㄷㅂㅈㄷ" localSheetId="2" hidden="1">'[2]6PILE  (돌출)'!#REF!</definedName>
    <definedName name="ㅂㅈㄷㅂㅈㄷ" hidden="1">'[2]6PILE  (돌출)'!#REF!</definedName>
    <definedName name="박희주" localSheetId="3">[5]신용도!#REF!</definedName>
    <definedName name="박희주" localSheetId="1">[5]신용도!#REF!</definedName>
    <definedName name="박희주" localSheetId="4">[5]신용도!#REF!</definedName>
    <definedName name="박희주" localSheetId="2">[5]신용도!#REF!</definedName>
    <definedName name="박희주">[5]신용도!#REF!</definedName>
    <definedName name="박희환실적" localSheetId="3">'[6]신용도(다원피앤디)'!#REF!</definedName>
    <definedName name="박희환실적" localSheetId="1">'[6]신용도(다원피앤디)'!#REF!</definedName>
    <definedName name="박희환실적" localSheetId="4">'[6]신용도(다원피앤디)'!#REF!</definedName>
    <definedName name="박희환실적" localSheetId="2">'[6]신용도(다원피앤디)'!#REF!</definedName>
    <definedName name="박희환실적">'[6]신용도(다원피앤디)'!#REF!</definedName>
    <definedName name="백영수" localSheetId="3">#REF!</definedName>
    <definedName name="백영수" localSheetId="1">#REF!</definedName>
    <definedName name="백영수" localSheetId="4">#REF!</definedName>
    <definedName name="백영수" localSheetId="2">#REF!</definedName>
    <definedName name="백영수">#REF!</definedName>
    <definedName name="ㅅㅅㅅㅅ" localSheetId="3" hidden="1">'[1]6PILE  (돌출)'!#REF!</definedName>
    <definedName name="ㅅㅅㅅㅅ" localSheetId="1" hidden="1">'[1]6PILE  (돌출)'!#REF!</definedName>
    <definedName name="ㅅㅅㅅㅅ" localSheetId="4" hidden="1">'[1]6PILE  (돌출)'!#REF!</definedName>
    <definedName name="ㅅㅅㅅㅅ" localSheetId="2" hidden="1">'[1]6PILE  (돌출)'!#REF!</definedName>
    <definedName name="ㅅㅅㅅㅅ" hidden="1">'[1]6PILE  (돌출)'!#REF!</definedName>
    <definedName name="ㅅㅅㅅㅅㅅ" localSheetId="3" hidden="1">'[1]6PILE  (돌출)'!#REF!</definedName>
    <definedName name="ㅅㅅㅅㅅㅅ" localSheetId="1" hidden="1">'[1]6PILE  (돌출)'!#REF!</definedName>
    <definedName name="ㅅㅅㅅㅅㅅ" localSheetId="4" hidden="1">'[1]6PILE  (돌출)'!#REF!</definedName>
    <definedName name="ㅅㅅㅅㅅㅅ" localSheetId="2" hidden="1">'[1]6PILE  (돌출)'!#REF!</definedName>
    <definedName name="ㅅㅅㅅㅅㅅ" hidden="1">'[1]6PILE  (돌출)'!#REF!</definedName>
    <definedName name="ㅅㅅㅅㅅㅅㅅㅅㅅㅅㅅ" localSheetId="3" hidden="1">'[1]6PILE  (돌출)'!#REF!</definedName>
    <definedName name="ㅅㅅㅅㅅㅅㅅㅅㅅㅅㅅ" localSheetId="1" hidden="1">'[1]6PILE  (돌출)'!#REF!</definedName>
    <definedName name="ㅅㅅㅅㅅㅅㅅㅅㅅㅅㅅ" localSheetId="4" hidden="1">'[1]6PILE  (돌출)'!#REF!</definedName>
    <definedName name="ㅅㅅㅅㅅㅅㅅㅅㅅㅅㅅ" localSheetId="2" hidden="1">'[1]6PILE  (돌출)'!#REF!</definedName>
    <definedName name="ㅅㅅㅅㅅㅅㅅㅅㅅㅅㅅ" hidden="1">'[1]6PILE  (돌출)'!#REF!</definedName>
    <definedName name="사업" localSheetId="3" hidden="1">'[2]6PILE  (돌출)'!#REF!</definedName>
    <definedName name="사업" localSheetId="1" hidden="1">'[2]6PILE  (돌출)'!#REF!</definedName>
    <definedName name="사업" localSheetId="4" hidden="1">'[2]6PILE  (돌출)'!#REF!</definedName>
    <definedName name="사업" localSheetId="2" hidden="1">'[2]6PILE  (돌출)'!#REF!</definedName>
    <definedName name="사업" hidden="1">'[2]6PILE  (돌출)'!#REF!</definedName>
    <definedName name="삼안" localSheetId="3">'[3]기술개발(경호)'!#REF!</definedName>
    <definedName name="삼안" localSheetId="1">'[3]기술개발(경호)'!#REF!</definedName>
    <definedName name="삼안" localSheetId="4">'[3]기술개발(경호)'!#REF!</definedName>
    <definedName name="삼안" localSheetId="2">'[3]기술개발(경호)'!#REF!</definedName>
    <definedName name="삼안">'[3]기술개발(경호)'!#REF!</definedName>
    <definedName name="수질분참실적_이정훈" localSheetId="3">#REF!</definedName>
    <definedName name="수질분참실적_이정훈" localSheetId="1">#REF!</definedName>
    <definedName name="수질분참실적_이정훈" localSheetId="4">#REF!</definedName>
    <definedName name="수질분참실적_이정훈" localSheetId="2">#REF!</definedName>
    <definedName name="수질분참실적_이정훈">#REF!</definedName>
    <definedName name="ㅇ" localSheetId="3" hidden="1">'[1]6PILE  (돌출)'!#REF!</definedName>
    <definedName name="ㅇ" localSheetId="1" hidden="1">'[1]6PILE  (돌출)'!#REF!</definedName>
    <definedName name="ㅇ" localSheetId="4" hidden="1">'[1]6PILE  (돌출)'!#REF!</definedName>
    <definedName name="ㅇ" localSheetId="2" hidden="1">'[1]6PILE  (돌출)'!#REF!</definedName>
    <definedName name="ㅇ" hidden="1">'[1]6PILE  (돌출)'!#REF!</definedName>
    <definedName name="ㅇㄱ" localSheetId="3" hidden="1">'[1]6PILE  (돌출)'!#REF!</definedName>
    <definedName name="ㅇㄱ" localSheetId="1" hidden="1">'[1]6PILE  (돌출)'!#REF!</definedName>
    <definedName name="ㅇㄱ" localSheetId="4" hidden="1">'[1]6PILE  (돌출)'!#REF!</definedName>
    <definedName name="ㅇㄱ" localSheetId="2" hidden="1">'[1]6PILE  (돌출)'!#REF!</definedName>
    <definedName name="ㅇㄱ" hidden="1">'[1]6PILE  (돌출)'!#REF!</definedName>
    <definedName name="ㅇㄴ" localSheetId="3">#REF!</definedName>
    <definedName name="ㅇㄴ" localSheetId="1">#REF!</definedName>
    <definedName name="ㅇㄴ" localSheetId="4">#REF!</definedName>
    <definedName name="ㅇㄴ" localSheetId="2">#REF!</definedName>
    <definedName name="ㅇㄴ">#REF!</definedName>
    <definedName name="ㅇㄹㄹ" localSheetId="3" hidden="1">'[2]6PILE  (돌출)'!#REF!</definedName>
    <definedName name="ㅇㄹㄹ" localSheetId="1" hidden="1">'[2]6PILE  (돌출)'!#REF!</definedName>
    <definedName name="ㅇㄹㄹ" localSheetId="4" hidden="1">'[2]6PILE  (돌출)'!#REF!</definedName>
    <definedName name="ㅇㄹㄹ" localSheetId="2" hidden="1">'[2]6PILE  (돌출)'!#REF!</definedName>
    <definedName name="ㅇㄹㄹ" hidden="1">'[2]6PILE  (돌출)'!#REF!</definedName>
    <definedName name="ㅇㄹㄹㅇ" localSheetId="3" hidden="1">'[1]6PILE  (돌출)'!#REF!</definedName>
    <definedName name="ㅇㄹㄹㅇ" localSheetId="1" hidden="1">'[1]6PILE  (돌출)'!#REF!</definedName>
    <definedName name="ㅇㄹㄹㅇ" localSheetId="4" hidden="1">'[1]6PILE  (돌출)'!#REF!</definedName>
    <definedName name="ㅇㄹㄹㅇ" localSheetId="2" hidden="1">'[1]6PILE  (돌출)'!#REF!</definedName>
    <definedName name="ㅇㄹㄹㅇ" hidden="1">'[1]6PILE  (돌출)'!#REF!</definedName>
    <definedName name="ㅇㄹㅇ" localSheetId="3">[5]신용도!#REF!</definedName>
    <definedName name="ㅇㄹㅇ" localSheetId="1">[5]신용도!#REF!</definedName>
    <definedName name="ㅇㄹㅇ" localSheetId="4">[5]신용도!#REF!</definedName>
    <definedName name="ㅇㄹㅇ" localSheetId="2">[5]신용도!#REF!</definedName>
    <definedName name="ㅇㄹㅇ">[5]신용도!#REF!</definedName>
    <definedName name="ㅇㅇ" localSheetId="3">#REF!</definedName>
    <definedName name="ㅇㅇ" localSheetId="1">#REF!</definedName>
    <definedName name="ㅇㅇ" localSheetId="4">#REF!</definedName>
    <definedName name="ㅇㅇ" localSheetId="2">#REF!</definedName>
    <definedName name="ㅇㅇ">#REF!</definedName>
    <definedName name="ㅇㅇㅇ" localSheetId="3">#REF!</definedName>
    <definedName name="ㅇㅇㅇ" localSheetId="1">#REF!</definedName>
    <definedName name="ㅇㅇㅇ" localSheetId="4">#REF!</definedName>
    <definedName name="ㅇㅇㅇ" localSheetId="2">#REF!</definedName>
    <definedName name="ㅇㅇㅇ">#REF!</definedName>
    <definedName name="ㅇㅇㅇㅇ" localSheetId="3">#REF!</definedName>
    <definedName name="ㅇㅇㅇㅇ" localSheetId="1">#REF!</definedName>
    <definedName name="ㅇㅇㅇㅇ" localSheetId="4">#REF!</definedName>
    <definedName name="ㅇㅇㅇㅇ" localSheetId="2">#REF!</definedName>
    <definedName name="ㅇㅇㅇㅇ">#REF!</definedName>
    <definedName name="ㅇㅇㅇㅇㅇㅇ" localSheetId="3" hidden="1">'[2]6PILE  (돌출)'!#REF!</definedName>
    <definedName name="ㅇㅇㅇㅇㅇㅇ" localSheetId="1" hidden="1">'[2]6PILE  (돌출)'!#REF!</definedName>
    <definedName name="ㅇㅇㅇㅇㅇㅇ" localSheetId="4" hidden="1">'[2]6PILE  (돌출)'!#REF!</definedName>
    <definedName name="ㅇㅇㅇㅇㅇㅇ" localSheetId="2" hidden="1">'[2]6PILE  (돌출)'!#REF!</definedName>
    <definedName name="ㅇㅇㅇㅇㅇㅇ" hidden="1">'[2]6PILE  (돌출)'!#REF!</definedName>
    <definedName name="아" localSheetId="3" hidden="1">'[1]6PILE  (돌출)'!#REF!</definedName>
    <definedName name="아" localSheetId="1" hidden="1">'[1]6PILE  (돌출)'!#REF!</definedName>
    <definedName name="아" localSheetId="4" hidden="1">'[1]6PILE  (돌출)'!#REF!</definedName>
    <definedName name="아" localSheetId="2" hidden="1">'[1]6PILE  (돌출)'!#REF!</definedName>
    <definedName name="아" hidden="1">'[1]6PILE  (돌출)'!#REF!</definedName>
    <definedName name="아르헨티나" localSheetId="3" hidden="1">#REF!</definedName>
    <definedName name="아르헨티나" localSheetId="1" hidden="1">#REF!</definedName>
    <definedName name="아르헨티나" localSheetId="4" hidden="1">#REF!</definedName>
    <definedName name="아르헨티나" localSheetId="2" hidden="1">#REF!</definedName>
    <definedName name="아르헨티나" hidden="1">#REF!</definedName>
    <definedName name="용역명" localSheetId="3">#REF!</definedName>
    <definedName name="용역명" localSheetId="1">#REF!</definedName>
    <definedName name="용역명" localSheetId="4">#REF!</definedName>
    <definedName name="용역명" localSheetId="2">#REF!</definedName>
    <definedName name="용역명">#REF!</definedName>
    <definedName name="우리나라" localSheetId="3">'[3]기술개발(경호)'!#REF!</definedName>
    <definedName name="우리나라" localSheetId="1">'[3]기술개발(경호)'!#REF!</definedName>
    <definedName name="우리나라" localSheetId="4">'[3]기술개발(경호)'!#REF!</definedName>
    <definedName name="우리나라" localSheetId="2">'[3]기술개발(경호)'!#REF!</definedName>
    <definedName name="우리나라">'[3]기술개발(경호)'!#REF!</definedName>
    <definedName name="우종수" localSheetId="3">[5]신용도!#REF!</definedName>
    <definedName name="우종수" localSheetId="1">[5]신용도!#REF!</definedName>
    <definedName name="우종수" localSheetId="4">[5]신용도!#REF!</definedName>
    <definedName name="우종수" localSheetId="2">[5]신용도!#REF!</definedName>
    <definedName name="우종수">[5]신용도!#REF!</definedName>
    <definedName name="유사참고용" localSheetId="3" hidden="1">'[1]6PILE  (돌출)'!#REF!</definedName>
    <definedName name="유사참고용" localSheetId="1" hidden="1">'[1]6PILE  (돌출)'!#REF!</definedName>
    <definedName name="유사참고용" localSheetId="4" hidden="1">'[1]6PILE  (돌출)'!#REF!</definedName>
    <definedName name="유사참고용" localSheetId="2" hidden="1">'[1]6PILE  (돌출)'!#REF!</definedName>
    <definedName name="유사참고용" hidden="1">'[1]6PILE  (돌출)'!#REF!</definedName>
    <definedName name="이재학" localSheetId="3" hidden="1">'[2]6PILE  (돌출)'!#REF!</definedName>
    <definedName name="이재학" localSheetId="1" hidden="1">'[2]6PILE  (돌출)'!#REF!</definedName>
    <definedName name="이재학" localSheetId="4" hidden="1">'[2]6PILE  (돌출)'!#REF!</definedName>
    <definedName name="이재학" localSheetId="2" hidden="1">'[2]6PILE  (돌출)'!#REF!</definedName>
    <definedName name="이재학" hidden="1">'[2]6PILE  (돌출)'!#REF!</definedName>
    <definedName name="이주행" localSheetId="3">[5]신용도!#REF!</definedName>
    <definedName name="이주행" localSheetId="1">[5]신용도!#REF!</definedName>
    <definedName name="이주행" localSheetId="4">[5]신용도!#REF!</definedName>
    <definedName name="이주행" localSheetId="2">[5]신용도!#REF!</definedName>
    <definedName name="이주행">[5]신용도!#REF!</definedName>
    <definedName name="ㅈ" localSheetId="3" hidden="1">'[1]6PILE  (돌출)'!#REF!</definedName>
    <definedName name="ㅈ" localSheetId="1" hidden="1">'[1]6PILE  (돌출)'!#REF!</definedName>
    <definedName name="ㅈ" localSheetId="4" hidden="1">'[1]6PILE  (돌출)'!#REF!</definedName>
    <definedName name="ㅈ" localSheetId="2" hidden="1">'[1]6PILE  (돌출)'!#REF!</definedName>
    <definedName name="ㅈ" hidden="1">'[1]6PILE  (돌출)'!#REF!</definedName>
    <definedName name="ㅈㄱㅂㅈㄱㅁ" localSheetId="3" hidden="1">'[2]6PILE  (돌출)'!#REF!</definedName>
    <definedName name="ㅈㄱㅂㅈㄱㅁ" localSheetId="1" hidden="1">'[2]6PILE  (돌출)'!#REF!</definedName>
    <definedName name="ㅈㄱㅂㅈㄱㅁ" localSheetId="4" hidden="1">'[2]6PILE  (돌출)'!#REF!</definedName>
    <definedName name="ㅈㄱㅂㅈㄱㅁ" localSheetId="2" hidden="1">'[2]6PILE  (돌출)'!#REF!</definedName>
    <definedName name="ㅈㄱㅂㅈㄱㅁ" hidden="1">'[2]6PILE  (돌출)'!#REF!</definedName>
    <definedName name="ㅈㄴㅇ" localSheetId="3" hidden="1">'[1]6PILE  (돌출)'!#REF!</definedName>
    <definedName name="ㅈㄴㅇ" localSheetId="1" hidden="1">'[1]6PILE  (돌출)'!#REF!</definedName>
    <definedName name="ㅈㄴㅇ" localSheetId="4" hidden="1">'[1]6PILE  (돌출)'!#REF!</definedName>
    <definedName name="ㅈㄴㅇ" localSheetId="2" hidden="1">'[1]6PILE  (돌출)'!#REF!</definedName>
    <definedName name="ㅈㄴㅇ" hidden="1">'[1]6PILE  (돌출)'!#REF!</definedName>
    <definedName name="ㅈㅈ" localSheetId="3" hidden="1">'[1]6PILE  (돌출)'!#REF!</definedName>
    <definedName name="ㅈㅈ" localSheetId="1" hidden="1">'[1]6PILE  (돌출)'!#REF!</definedName>
    <definedName name="ㅈㅈ" localSheetId="4" hidden="1">'[1]6PILE  (돌출)'!#REF!</definedName>
    <definedName name="ㅈㅈ" localSheetId="2" hidden="1">'[1]6PILE  (돌출)'!#REF!</definedName>
    <definedName name="ㅈㅈ" hidden="1">'[1]6PILE  (돌출)'!#REF!</definedName>
    <definedName name="ㅈㅈㅈ" localSheetId="3" hidden="1">'[2]6PILE  (돌출)'!#REF!</definedName>
    <definedName name="ㅈㅈㅈ" localSheetId="1" hidden="1">'[2]6PILE  (돌출)'!#REF!</definedName>
    <definedName name="ㅈㅈㅈ" localSheetId="4" hidden="1">'[2]6PILE  (돌출)'!#REF!</definedName>
    <definedName name="ㅈㅈㅈ" localSheetId="2" hidden="1">'[2]6PILE  (돌출)'!#REF!</definedName>
    <definedName name="ㅈㅈㅈ" hidden="1">'[2]6PILE  (돌출)'!#REF!</definedName>
    <definedName name="정지원" localSheetId="3">[5]신용도!#REF!</definedName>
    <definedName name="정지원" localSheetId="1">[5]신용도!#REF!</definedName>
    <definedName name="정지원" localSheetId="4">[5]신용도!#REF!</definedName>
    <definedName name="정지원" localSheetId="2">[5]신용도!#REF!</definedName>
    <definedName name="정지원">[5]신용도!#REF!</definedName>
    <definedName name="제11호1" localSheetId="3">#REF!</definedName>
    <definedName name="제11호1" localSheetId="1">#REF!</definedName>
    <definedName name="제11호1" localSheetId="4">#REF!</definedName>
    <definedName name="제11호1" localSheetId="2">#REF!</definedName>
    <definedName name="제11호1">#REF!</definedName>
    <definedName name="제안" localSheetId="3" hidden="1">'[1]6PILE  (돌출)'!#REF!</definedName>
    <definedName name="제안" localSheetId="1" hidden="1">'[1]6PILE  (돌출)'!#REF!</definedName>
    <definedName name="제안" localSheetId="4" hidden="1">'[1]6PILE  (돌출)'!#REF!</definedName>
    <definedName name="제안" localSheetId="2" hidden="1">'[1]6PILE  (돌출)'!#REF!</definedName>
    <definedName name="제안" hidden="1">'[1]6PILE  (돌출)'!#REF!</definedName>
    <definedName name="첨부2" localSheetId="3">'[3]기술개발(경호)'!#REF!</definedName>
    <definedName name="첨부2" localSheetId="1">'[3]기술개발(경호)'!#REF!</definedName>
    <definedName name="첨부2" localSheetId="4">'[3]기술개발(경호)'!#REF!</definedName>
    <definedName name="첨부2" localSheetId="2">'[3]기술개발(경호)'!#REF!</definedName>
    <definedName name="첨부2">'[3]기술개발(경호)'!#REF!</definedName>
    <definedName name="최영걸" localSheetId="3">[5]신용도!#REF!</definedName>
    <definedName name="최영걸" localSheetId="1">[5]신용도!#REF!</definedName>
    <definedName name="최영걸" localSheetId="4">[5]신용도!#REF!</definedName>
    <definedName name="최영걸" localSheetId="2">[5]신용도!#REF!</definedName>
    <definedName name="최영걸">[5]신용도!#REF!</definedName>
    <definedName name="ㅋ" localSheetId="3" hidden="1">'[1]6PILE  (돌출)'!#REF!</definedName>
    <definedName name="ㅋ" localSheetId="1" hidden="1">'[1]6PILE  (돌출)'!#REF!</definedName>
    <definedName name="ㅋ" localSheetId="4" hidden="1">'[1]6PILE  (돌출)'!#REF!</definedName>
    <definedName name="ㅋ" localSheetId="2" hidden="1">'[1]6PILE  (돌출)'!#REF!</definedName>
    <definedName name="ㅋ" hidden="1">'[1]6PILE  (돌출)'!#REF!</definedName>
    <definedName name="ㅋㅋ" localSheetId="3" hidden="1">'[1]6PILE  (돌출)'!#REF!</definedName>
    <definedName name="ㅋㅋ" localSheetId="1" hidden="1">'[1]6PILE  (돌출)'!#REF!</definedName>
    <definedName name="ㅋㅋ" localSheetId="4" hidden="1">'[1]6PILE  (돌출)'!#REF!</definedName>
    <definedName name="ㅋㅋ" localSheetId="2" hidden="1">'[1]6PILE  (돌출)'!#REF!</definedName>
    <definedName name="ㅋㅋ" hidden="1">'[1]6PILE  (돌출)'!#REF!</definedName>
    <definedName name="ㅋㅋㅋㅋㅋㅋ" localSheetId="3" hidden="1">'[1]6PILE  (돌출)'!#REF!</definedName>
    <definedName name="ㅋㅋㅋㅋㅋㅋ" localSheetId="1" hidden="1">'[1]6PILE  (돌출)'!#REF!</definedName>
    <definedName name="ㅋㅋㅋㅋㅋㅋ" localSheetId="4" hidden="1">'[1]6PILE  (돌출)'!#REF!</definedName>
    <definedName name="ㅋㅋㅋㅋㅋㅋ" localSheetId="2" hidden="1">'[1]6PILE  (돌출)'!#REF!</definedName>
    <definedName name="ㅋㅋㅋㅋㅋㅋ" hidden="1">'[1]6PILE  (돌출)'!#REF!</definedName>
    <definedName name="ㅎ" localSheetId="3" hidden="1">'[2]6PILE  (돌출)'!#REF!</definedName>
    <definedName name="ㅎ" localSheetId="1" hidden="1">'[2]6PILE  (돌출)'!#REF!</definedName>
    <definedName name="ㅎ" localSheetId="4" hidden="1">'[2]6PILE  (돌출)'!#REF!</definedName>
    <definedName name="ㅎ" localSheetId="2" hidden="1">'[2]6PILE  (돌출)'!#REF!</definedName>
    <definedName name="ㅎ" hidden="1">'[2]6PILE  (돌출)'!#REF!</definedName>
    <definedName name="ㅎㅎ" localSheetId="3" hidden="1">'[1]6PILE  (돌출)'!#REF!</definedName>
    <definedName name="ㅎㅎ" localSheetId="1" hidden="1">'[1]6PILE  (돌출)'!#REF!</definedName>
    <definedName name="ㅎㅎ" localSheetId="4" hidden="1">'[1]6PILE  (돌출)'!#REF!</definedName>
    <definedName name="ㅎㅎ" localSheetId="2" hidden="1">'[1]6PILE  (돌출)'!#REF!</definedName>
    <definedName name="ㅎㅎ" hidden="1">'[1]6PILE  (돌출)'!#REF!</definedName>
    <definedName name="ㅎㅎㅎ" localSheetId="3" hidden="1">'[1]6PILE  (돌출)'!#REF!</definedName>
    <definedName name="ㅎㅎㅎ" localSheetId="1" hidden="1">'[1]6PILE  (돌출)'!#REF!</definedName>
    <definedName name="ㅎㅎㅎ" localSheetId="4" hidden="1">'[1]6PILE  (돌출)'!#REF!</definedName>
    <definedName name="ㅎㅎㅎ" localSheetId="2" hidden="1">'[1]6PILE  (돌출)'!#REF!</definedName>
    <definedName name="ㅎㅎㅎ" hidden="1">'[1]6PILE  (돌출)'!#REF!</definedName>
    <definedName name="ㅎㅎㅎㅎㅎㅎㅎㅎㅎㅎㅎㅎㅎㅎㅎㅎㅎㅎ" localSheetId="3" hidden="1">'[1]6PILE  (돌출)'!#REF!</definedName>
    <definedName name="ㅎㅎㅎㅎㅎㅎㅎㅎㅎㅎㅎㅎㅎㅎㅎㅎㅎㅎ" localSheetId="1" hidden="1">'[1]6PILE  (돌출)'!#REF!</definedName>
    <definedName name="ㅎㅎㅎㅎㅎㅎㅎㅎㅎㅎㅎㅎㅎㅎㅎㅎㅎㅎ" localSheetId="4" hidden="1">'[1]6PILE  (돌출)'!#REF!</definedName>
    <definedName name="ㅎㅎㅎㅎㅎㅎㅎㅎㅎㅎㅎㅎㅎㅎㅎㅎㅎㅎ" localSheetId="2" hidden="1">'[1]6PILE  (돌출)'!#REF!</definedName>
    <definedName name="ㅎㅎㅎㅎㅎㅎㅎㅎㅎㅎㅎㅎㅎㅎㅎㅎㅎㅎ" hidden="1">'[1]6PILE  (돌출)'!#REF!</definedName>
    <definedName name="홍영균" localSheetId="3">[5]신용도!#REF!</definedName>
    <definedName name="홍영균" localSheetId="1">[5]신용도!#REF!</definedName>
    <definedName name="홍영균" localSheetId="4">[5]신용도!#REF!</definedName>
    <definedName name="홍영균" localSheetId="2">[5]신용도!#REF!</definedName>
    <definedName name="홍영균">[5]신용도!#REF!</definedName>
    <definedName name="홍영균1" localSheetId="3">[7]신용도!#REF!</definedName>
    <definedName name="홍영균1" localSheetId="1">[7]신용도!#REF!</definedName>
    <definedName name="홍영균1" localSheetId="4">[7]신용도!#REF!</definedName>
    <definedName name="홍영균1" localSheetId="2">[7]신용도!#REF!</definedName>
    <definedName name="홍영균1">[7]신용도!#REF!</definedName>
    <definedName name="황신" localSheetId="3" hidden="1">'[1]6PILE  (돌출)'!#REF!</definedName>
    <definedName name="황신" localSheetId="1" hidden="1">'[1]6PILE  (돌출)'!#REF!</definedName>
    <definedName name="황신" localSheetId="4" hidden="1">'[1]6PILE  (돌출)'!#REF!</definedName>
    <definedName name="황신" localSheetId="2" hidden="1">'[1]6PILE  (돌출)'!#REF!</definedName>
    <definedName name="황신" hidden="1">'[1]6PILE  (돌출)'!#REF!</definedName>
    <definedName name="회사채" localSheetId="7">#REF!</definedName>
    <definedName name="회사채" localSheetId="6">#REF!</definedName>
    <definedName name="회사채" localSheetId="3">#REF!</definedName>
    <definedName name="회사채" localSheetId="1">#REF!</definedName>
    <definedName name="회사채" localSheetId="4">#REF!</definedName>
    <definedName name="회사채" localSheetId="2">#REF!</definedName>
    <definedName name="회사채" localSheetId="0">#REF!</definedName>
    <definedName name="회사채" localSheetId="5">#REF!</definedName>
    <definedName name="회사채">#REF!</definedName>
    <definedName name="ㅐㅐㅐ" localSheetId="3" hidden="1">'[2]6PILE  (돌출)'!#REF!</definedName>
    <definedName name="ㅐㅐㅐ" localSheetId="1" hidden="1">'[2]6PILE  (돌출)'!#REF!</definedName>
    <definedName name="ㅐㅐㅐ" localSheetId="4" hidden="1">'[2]6PILE  (돌출)'!#REF!</definedName>
    <definedName name="ㅐㅐㅐ" localSheetId="2" hidden="1">'[2]6PILE  (돌출)'!#REF!</definedName>
    <definedName name="ㅐㅐㅐ" hidden="1">'[2]6PILE  (돌출)'!#REF!</definedName>
    <definedName name="ㅑㅑ" localSheetId="3" hidden="1">'[1]6PILE  (돌출)'!#REF!</definedName>
    <definedName name="ㅑㅑ" localSheetId="1" hidden="1">'[1]6PILE  (돌출)'!#REF!</definedName>
    <definedName name="ㅑㅑ" localSheetId="4" hidden="1">'[1]6PILE  (돌출)'!#REF!</definedName>
    <definedName name="ㅑㅑ" localSheetId="2" hidden="1">'[1]6PILE  (돌출)'!#REF!</definedName>
    <definedName name="ㅑㅑ" hidden="1">'[1]6PILE  (돌출)'!#REF!</definedName>
    <definedName name="ㅑㅕ" localSheetId="3" hidden="1">'[2]6PILE  (돌출)'!#REF!</definedName>
    <definedName name="ㅑㅕ" localSheetId="1" hidden="1">'[2]6PILE  (돌출)'!#REF!</definedName>
    <definedName name="ㅑㅕ" localSheetId="4" hidden="1">'[2]6PILE  (돌출)'!#REF!</definedName>
    <definedName name="ㅑㅕ" localSheetId="2" hidden="1">'[2]6PILE  (돌출)'!#REF!</definedName>
    <definedName name="ㅑㅕ" hidden="1">'[2]6PILE  (돌출)'!#REF!</definedName>
    <definedName name="ㅓ호" localSheetId="3" hidden="1">'[1]6PILE  (돌출)'!#REF!</definedName>
    <definedName name="ㅓ호" localSheetId="1" hidden="1">'[1]6PILE  (돌출)'!#REF!</definedName>
    <definedName name="ㅓ호" localSheetId="4" hidden="1">'[1]6PILE  (돌출)'!#REF!</definedName>
    <definedName name="ㅓ호" localSheetId="2" hidden="1">'[1]6PILE  (돌출)'!#REF!</definedName>
    <definedName name="ㅓ호" hidden="1">'[1]6PILE  (돌출)'!#REF!</definedName>
    <definedName name="ㅗ" localSheetId="3" hidden="1">'[1]6PILE  (돌출)'!#REF!</definedName>
    <definedName name="ㅗ" localSheetId="1" hidden="1">'[1]6PILE  (돌출)'!#REF!</definedName>
    <definedName name="ㅗ" localSheetId="4" hidden="1">'[1]6PILE  (돌출)'!#REF!</definedName>
    <definedName name="ㅗ" localSheetId="2" hidden="1">'[1]6PILE  (돌출)'!#REF!</definedName>
    <definedName name="ㅗ" hidden="1">'[1]6PILE  (돌출)'!#REF!</definedName>
    <definedName name="ㅗㅗㅗ" localSheetId="3" hidden="1">'[1]6PILE  (돌출)'!#REF!</definedName>
    <definedName name="ㅗㅗㅗ" localSheetId="1" hidden="1">'[1]6PILE  (돌출)'!#REF!</definedName>
    <definedName name="ㅗㅗㅗ" localSheetId="4" hidden="1">'[1]6PILE  (돌출)'!#REF!</definedName>
    <definedName name="ㅗㅗㅗ" localSheetId="2" hidden="1">'[1]6PILE  (돌출)'!#REF!</definedName>
    <definedName name="ㅗㅗㅗ" hidden="1">'[1]6PILE  (돌출)'!#REF!</definedName>
    <definedName name="ㅛㅛㅛㅛ" localSheetId="3" hidden="1">'[2]6PILE  (돌출)'!#REF!</definedName>
    <definedName name="ㅛㅛㅛㅛ" localSheetId="1" hidden="1">'[2]6PILE  (돌출)'!#REF!</definedName>
    <definedName name="ㅛㅛㅛㅛ" localSheetId="4" hidden="1">'[2]6PILE  (돌출)'!#REF!</definedName>
    <definedName name="ㅛㅛㅛㅛ" localSheetId="2" hidden="1">'[2]6PILE  (돌출)'!#REF!</definedName>
    <definedName name="ㅛㅛㅛㅛ" hidden="1">'[2]6PILE  (돌출)'!#REF!</definedName>
    <definedName name="ㅣㅣㅣ" localSheetId="3" hidden="1">'[1]6PILE  (돌출)'!#REF!</definedName>
    <definedName name="ㅣㅣㅣ" localSheetId="1" hidden="1">'[1]6PILE  (돌출)'!#REF!</definedName>
    <definedName name="ㅣㅣㅣ" localSheetId="4" hidden="1">'[1]6PILE  (돌출)'!#REF!</definedName>
    <definedName name="ㅣㅣㅣ" localSheetId="2" hidden="1">'[1]6PILE  (돌출)'!#REF!</definedName>
    <definedName name="ㅣㅣㅣ" hidden="1">'[1]6PILE  (돌출)'!#REF!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95" l="1"/>
  <c r="F12" i="95"/>
  <c r="F32" i="95"/>
  <c r="F30" i="95"/>
  <c r="F25" i="95"/>
  <c r="F24" i="95"/>
  <c r="F23" i="95"/>
  <c r="F19" i="95"/>
  <c r="F15" i="95"/>
  <c r="E12" i="95"/>
  <c r="H7" i="95" l="1"/>
  <c r="H11" i="95"/>
  <c r="H14" i="95"/>
  <c r="H17" i="95"/>
  <c r="H22" i="95"/>
  <c r="H26" i="95"/>
  <c r="H29" i="95"/>
  <c r="H31" i="95"/>
  <c r="G15" i="95"/>
  <c r="G19" i="95"/>
  <c r="H20" i="95"/>
  <c r="G23" i="95"/>
  <c r="H23" i="95" s="1"/>
  <c r="G24" i="95"/>
  <c r="G25" i="95"/>
  <c r="G30" i="95"/>
  <c r="G32" i="95"/>
  <c r="H10" i="95"/>
  <c r="H18" i="95"/>
  <c r="H21" i="95"/>
  <c r="I7" i="95"/>
  <c r="I10" i="95"/>
  <c r="I11" i="95"/>
  <c r="I14" i="95"/>
  <c r="I15" i="95"/>
  <c r="I16" i="95"/>
  <c r="I17" i="95"/>
  <c r="I18" i="95"/>
  <c r="I19" i="95"/>
  <c r="I20" i="95"/>
  <c r="I21" i="95"/>
  <c r="I22" i="95"/>
  <c r="I23" i="95"/>
  <c r="I24" i="95"/>
  <c r="I25" i="95"/>
  <c r="I26" i="95"/>
  <c r="I27" i="95"/>
  <c r="I29" i="95"/>
  <c r="I30" i="95"/>
  <c r="I31" i="95"/>
  <c r="I32" i="95"/>
  <c r="E30" i="95"/>
  <c r="E29" i="95"/>
  <c r="E28" i="95"/>
  <c r="E27" i="95"/>
  <c r="E26" i="95"/>
  <c r="E23" i="95"/>
  <c r="E22" i="95"/>
  <c r="E21" i="95"/>
  <c r="E20" i="95"/>
  <c r="E19" i="95"/>
  <c r="E18" i="95"/>
  <c r="E17" i="95"/>
  <c r="E16" i="95"/>
  <c r="E32" i="95"/>
  <c r="E31" i="95"/>
  <c r="E25" i="95"/>
  <c r="E24" i="95"/>
  <c r="E15" i="95"/>
  <c r="E14" i="95"/>
  <c r="E13" i="95"/>
  <c r="E11" i="95"/>
  <c r="E10" i="95"/>
  <c r="E9" i="95"/>
  <c r="E8" i="95"/>
  <c r="E7" i="95"/>
  <c r="I6" i="95"/>
  <c r="H6" i="95"/>
  <c r="E6" i="95"/>
  <c r="H25" i="95" l="1"/>
  <c r="H30" i="95"/>
  <c r="H15" i="95"/>
  <c r="H27" i="95"/>
  <c r="H19" i="95"/>
  <c r="H32" i="95"/>
  <c r="H24" i="95"/>
  <c r="H16" i="95"/>
  <c r="I7" i="94"/>
  <c r="I8" i="94"/>
  <c r="I9" i="94"/>
  <c r="I10" i="94"/>
  <c r="I13" i="94"/>
  <c r="I14" i="94"/>
  <c r="I15" i="94"/>
  <c r="I16" i="94"/>
  <c r="I17" i="94"/>
  <c r="H9" i="94"/>
  <c r="H10" i="94"/>
  <c r="H15" i="94"/>
  <c r="H17" i="94"/>
  <c r="H18" i="94"/>
  <c r="I7" i="93"/>
  <c r="I8" i="93"/>
  <c r="I9" i="93"/>
  <c r="I10" i="93"/>
  <c r="I13" i="93"/>
  <c r="I14" i="93"/>
  <c r="I15" i="93"/>
  <c r="I16" i="93"/>
  <c r="I17" i="93"/>
  <c r="I18" i="93"/>
  <c r="I19" i="93"/>
  <c r="I20" i="93"/>
  <c r="I21" i="93"/>
  <c r="H7" i="93"/>
  <c r="H8" i="93"/>
  <c r="H10" i="93"/>
  <c r="H13" i="93"/>
  <c r="H14" i="93"/>
  <c r="H16" i="93"/>
  <c r="H17" i="93"/>
  <c r="H18" i="93"/>
  <c r="H19" i="93"/>
  <c r="H21" i="93"/>
  <c r="F7" i="93"/>
  <c r="F8" i="93"/>
  <c r="F9" i="93"/>
  <c r="F10" i="93"/>
  <c r="F12" i="93"/>
  <c r="F13" i="93"/>
  <c r="F14" i="93"/>
  <c r="F15" i="93"/>
  <c r="F16" i="93"/>
  <c r="F17" i="93"/>
  <c r="F18" i="93"/>
  <c r="F19" i="93"/>
  <c r="F20" i="93"/>
  <c r="F21" i="93"/>
  <c r="I7" i="92"/>
  <c r="I8" i="92"/>
  <c r="I9" i="92"/>
  <c r="I11" i="92"/>
  <c r="I12" i="92"/>
  <c r="I14" i="92"/>
  <c r="I15" i="92"/>
  <c r="I16" i="92"/>
  <c r="I17" i="92"/>
  <c r="I18" i="92"/>
  <c r="I19" i="92"/>
  <c r="I20" i="92"/>
  <c r="I21" i="92"/>
  <c r="I22" i="92"/>
  <c r="I23" i="92"/>
  <c r="H8" i="92"/>
  <c r="H9" i="92"/>
  <c r="H11" i="92"/>
  <c r="H14" i="92"/>
  <c r="H15" i="92"/>
  <c r="H17" i="92"/>
  <c r="H18" i="92"/>
  <c r="H19" i="92"/>
  <c r="H21" i="92"/>
  <c r="H22" i="92"/>
  <c r="H23" i="92"/>
  <c r="F7" i="92"/>
  <c r="F8" i="92"/>
  <c r="F9" i="92"/>
  <c r="F10" i="92"/>
  <c r="F11" i="92"/>
  <c r="F12" i="92"/>
  <c r="F13" i="92"/>
  <c r="F14" i="92"/>
  <c r="F15" i="92"/>
  <c r="F16" i="92"/>
  <c r="F17" i="92"/>
  <c r="F18" i="92"/>
  <c r="F19" i="92"/>
  <c r="F20" i="92"/>
  <c r="F21" i="92"/>
  <c r="F22" i="92"/>
  <c r="F23" i="92"/>
  <c r="E7" i="92"/>
  <c r="E8" i="92"/>
  <c r="E9" i="92"/>
  <c r="E10" i="92"/>
  <c r="E11" i="92"/>
  <c r="E12" i="92"/>
  <c r="E13" i="92"/>
  <c r="E14" i="92"/>
  <c r="E15" i="92"/>
  <c r="E16" i="92"/>
  <c r="E17" i="92"/>
  <c r="E18" i="92"/>
  <c r="E19" i="92"/>
  <c r="E20" i="92"/>
  <c r="E21" i="92"/>
  <c r="E22" i="92"/>
  <c r="E23" i="92"/>
  <c r="G22" i="92"/>
  <c r="G21" i="92"/>
  <c r="I18" i="94"/>
  <c r="G18" i="94"/>
  <c r="F18" i="94"/>
  <c r="E18" i="94"/>
  <c r="G17" i="94"/>
  <c r="F17" i="94"/>
  <c r="E17" i="94"/>
  <c r="G16" i="94"/>
  <c r="F16" i="94"/>
  <c r="E16" i="94"/>
  <c r="G15" i="94"/>
  <c r="F15" i="94"/>
  <c r="E15" i="94"/>
  <c r="G14" i="94"/>
  <c r="F14" i="94"/>
  <c r="E14" i="94"/>
  <c r="G13" i="94"/>
  <c r="F13" i="94"/>
  <c r="E13" i="94"/>
  <c r="G12" i="94"/>
  <c r="F12" i="94"/>
  <c r="E12" i="94"/>
  <c r="G11" i="94"/>
  <c r="F11" i="94"/>
  <c r="E11" i="94"/>
  <c r="G10" i="94"/>
  <c r="F10" i="94"/>
  <c r="E10" i="94"/>
  <c r="G9" i="94"/>
  <c r="F9" i="94"/>
  <c r="E9" i="94"/>
  <c r="G8" i="94"/>
  <c r="F8" i="94"/>
  <c r="E8" i="94"/>
  <c r="G7" i="94"/>
  <c r="F7" i="94"/>
  <c r="E7" i="94"/>
  <c r="I6" i="94"/>
  <c r="G6" i="94"/>
  <c r="F6" i="94"/>
  <c r="E6" i="94"/>
  <c r="G21" i="93"/>
  <c r="E21" i="93"/>
  <c r="G20" i="93"/>
  <c r="E20" i="93"/>
  <c r="G19" i="93"/>
  <c r="E19" i="93"/>
  <c r="G18" i="93"/>
  <c r="E18" i="93"/>
  <c r="G17" i="93"/>
  <c r="E17" i="93"/>
  <c r="G16" i="93"/>
  <c r="E16" i="93"/>
  <c r="G15" i="93"/>
  <c r="E15" i="93"/>
  <c r="G14" i="93"/>
  <c r="E14" i="93"/>
  <c r="G13" i="93"/>
  <c r="E13" i="93"/>
  <c r="G12" i="93"/>
  <c r="E12" i="93"/>
  <c r="G11" i="93"/>
  <c r="E11" i="93"/>
  <c r="G10" i="93"/>
  <c r="E10" i="93"/>
  <c r="G9" i="93"/>
  <c r="E9" i="93"/>
  <c r="G8" i="93"/>
  <c r="E8" i="93"/>
  <c r="G7" i="93"/>
  <c r="E7" i="93"/>
  <c r="I6" i="93"/>
  <c r="G6" i="93"/>
  <c r="F6" i="93"/>
  <c r="E6" i="93"/>
  <c r="G23" i="92"/>
  <c r="G20" i="92"/>
  <c r="G19" i="92"/>
  <c r="G18" i="92"/>
  <c r="G17" i="92"/>
  <c r="G16" i="92"/>
  <c r="G15" i="92"/>
  <c r="G14" i="92"/>
  <c r="G13" i="92"/>
  <c r="G12" i="92"/>
  <c r="G11" i="92"/>
  <c r="G10" i="92"/>
  <c r="G9" i="92"/>
  <c r="G8" i="92"/>
  <c r="G7" i="92"/>
  <c r="I6" i="92"/>
  <c r="G6" i="92"/>
  <c r="H6" i="92" s="1"/>
  <c r="F6" i="92"/>
  <c r="E6" i="92"/>
  <c r="E7" i="56"/>
  <c r="E8" i="56"/>
  <c r="E9" i="56"/>
  <c r="E10" i="56"/>
  <c r="E11" i="56"/>
  <c r="E12" i="56"/>
  <c r="E13" i="56"/>
  <c r="E14" i="56"/>
  <c r="E15" i="56"/>
  <c r="E16" i="56"/>
  <c r="E17" i="56"/>
  <c r="E18" i="56"/>
  <c r="E19" i="56"/>
  <c r="E20" i="56"/>
  <c r="E21" i="56"/>
  <c r="E22" i="56"/>
  <c r="E6" i="56"/>
  <c r="H33" i="95" l="1"/>
  <c r="H6" i="94"/>
  <c r="H19" i="94" s="1"/>
  <c r="H6" i="93"/>
  <c r="H22" i="93"/>
  <c r="G7" i="56"/>
  <c r="G8" i="56"/>
  <c r="G9" i="56"/>
  <c r="G10" i="56"/>
  <c r="G11" i="56"/>
  <c r="G12" i="56"/>
  <c r="G13" i="56"/>
  <c r="G14" i="56"/>
  <c r="H14" i="56" s="1"/>
  <c r="G15" i="56"/>
  <c r="G16" i="56"/>
  <c r="G17" i="56"/>
  <c r="G18" i="56"/>
  <c r="G19" i="56"/>
  <c r="G20" i="56"/>
  <c r="G21" i="56"/>
  <c r="G22" i="56"/>
  <c r="F7" i="56"/>
  <c r="F8" i="56"/>
  <c r="F9" i="56"/>
  <c r="F10" i="56"/>
  <c r="F11" i="56"/>
  <c r="F12" i="56"/>
  <c r="F13" i="56"/>
  <c r="F14" i="56"/>
  <c r="F15" i="56"/>
  <c r="H15" i="56" s="1"/>
  <c r="F16" i="56"/>
  <c r="F17" i="56"/>
  <c r="H17" i="56" s="1"/>
  <c r="F18" i="56"/>
  <c r="H18" i="56" s="1"/>
  <c r="F19" i="56"/>
  <c r="H19" i="56" s="1"/>
  <c r="F20" i="56"/>
  <c r="F21" i="56"/>
  <c r="F22" i="56"/>
  <c r="F6" i="56"/>
  <c r="I7" i="56"/>
  <c r="I8" i="56"/>
  <c r="I10" i="56"/>
  <c r="I11" i="56"/>
  <c r="I12" i="56"/>
  <c r="I14" i="56"/>
  <c r="I15" i="56"/>
  <c r="I16" i="56"/>
  <c r="I17" i="56"/>
  <c r="I18" i="56"/>
  <c r="I19" i="56"/>
  <c r="I20" i="56"/>
  <c r="I21" i="56"/>
  <c r="I22" i="56"/>
  <c r="I6" i="56"/>
  <c r="H24" i="92" l="1"/>
  <c r="H11" i="56"/>
  <c r="H8" i="56"/>
  <c r="H7" i="56"/>
  <c r="H21" i="56" l="1"/>
  <c r="H22" i="56"/>
  <c r="G6" i="56" l="1"/>
  <c r="J26" i="64"/>
  <c r="J8" i="64"/>
  <c r="I8" i="64"/>
  <c r="H8" i="64"/>
  <c r="I25" i="64"/>
  <c r="H25" i="64"/>
  <c r="J25" i="64" s="1"/>
  <c r="J9" i="65"/>
  <c r="J14" i="65"/>
  <c r="J18" i="65"/>
  <c r="J19" i="65"/>
  <c r="H16" i="66"/>
  <c r="H14" i="66"/>
  <c r="H12" i="66"/>
  <c r="H8" i="66"/>
  <c r="J8" i="66" s="1"/>
  <c r="H9" i="66"/>
  <c r="J9" i="66" s="1"/>
  <c r="H10" i="66"/>
  <c r="H11" i="66"/>
  <c r="H13" i="66"/>
  <c r="H15" i="66"/>
  <c r="H17" i="66"/>
  <c r="J17" i="66" s="1"/>
  <c r="H18" i="66"/>
  <c r="J18" i="66" s="1"/>
  <c r="H19" i="66"/>
  <c r="J19" i="66" s="1"/>
  <c r="I18" i="66"/>
  <c r="I19" i="66"/>
  <c r="I17" i="66"/>
  <c r="I16" i="66"/>
  <c r="I15" i="66"/>
  <c r="J15" i="66" s="1"/>
  <c r="I14" i="66"/>
  <c r="I13" i="66"/>
  <c r="J13" i="66" s="1"/>
  <c r="I12" i="66"/>
  <c r="I11" i="66"/>
  <c r="J11" i="66" s="1"/>
  <c r="I10" i="66"/>
  <c r="J10" i="66" s="1"/>
  <c r="I9" i="66"/>
  <c r="I8" i="66"/>
  <c r="I7" i="66"/>
  <c r="H7" i="66"/>
  <c r="H17" i="65"/>
  <c r="H14" i="65"/>
  <c r="H8" i="65"/>
  <c r="H9" i="65"/>
  <c r="H10" i="65"/>
  <c r="J10" i="65" s="1"/>
  <c r="H11" i="65"/>
  <c r="J11" i="65" s="1"/>
  <c r="H12" i="65"/>
  <c r="J12" i="65" s="1"/>
  <c r="H13" i="65"/>
  <c r="J13" i="65" s="1"/>
  <c r="H15" i="65"/>
  <c r="J15" i="65" s="1"/>
  <c r="H16" i="65"/>
  <c r="J16" i="65" s="1"/>
  <c r="H18" i="65"/>
  <c r="H19" i="65"/>
  <c r="I19" i="65"/>
  <c r="I18" i="65"/>
  <c r="I17" i="65"/>
  <c r="I16" i="65"/>
  <c r="I15" i="65"/>
  <c r="I14" i="65"/>
  <c r="I13" i="65"/>
  <c r="I12" i="65"/>
  <c r="I11" i="65"/>
  <c r="I10" i="65"/>
  <c r="I9" i="65"/>
  <c r="I8" i="65"/>
  <c r="I7" i="65"/>
  <c r="H7" i="65"/>
  <c r="J7" i="65" s="1"/>
  <c r="H20" i="64"/>
  <c r="H19" i="64"/>
  <c r="H17" i="64"/>
  <c r="H16" i="64"/>
  <c r="H9" i="64"/>
  <c r="H10" i="64"/>
  <c r="H11" i="64"/>
  <c r="H12" i="64"/>
  <c r="H13" i="64"/>
  <c r="H14" i="64"/>
  <c r="H15" i="64"/>
  <c r="H18" i="64"/>
  <c r="H21" i="64"/>
  <c r="H22" i="64"/>
  <c r="H23" i="64"/>
  <c r="H24" i="64"/>
  <c r="I15" i="64"/>
  <c r="I14" i="64"/>
  <c r="I13" i="64"/>
  <c r="I12" i="64"/>
  <c r="I24" i="64"/>
  <c r="I23" i="64"/>
  <c r="I22" i="64"/>
  <c r="I21" i="64"/>
  <c r="I20" i="64"/>
  <c r="I19" i="64"/>
  <c r="I18" i="64"/>
  <c r="I17" i="64"/>
  <c r="I16" i="64"/>
  <c r="I11" i="64"/>
  <c r="I10" i="64"/>
  <c r="I9" i="64"/>
  <c r="I7" i="64"/>
  <c r="H7" i="64"/>
  <c r="J20" i="65" l="1"/>
  <c r="J13" i="64"/>
  <c r="J24" i="64"/>
  <c r="J12" i="64"/>
  <c r="J11" i="64"/>
  <c r="J22" i="64"/>
  <c r="J23" i="64"/>
  <c r="J21" i="64"/>
  <c r="J9" i="64"/>
  <c r="J18" i="64"/>
  <c r="J15" i="64"/>
  <c r="J14" i="64"/>
  <c r="J17" i="64"/>
  <c r="J7" i="66"/>
  <c r="J20" i="66" s="1"/>
  <c r="J7" i="64"/>
  <c r="P57" i="6" l="1"/>
  <c r="Q57" i="6" s="1"/>
  <c r="L57" i="6"/>
  <c r="M57" i="6" s="1"/>
  <c r="P56" i="6"/>
  <c r="Q56" i="6" s="1"/>
  <c r="L56" i="6"/>
  <c r="M56" i="6" s="1"/>
  <c r="G56" i="6"/>
  <c r="H56" i="6" s="1"/>
  <c r="P55" i="6"/>
  <c r="U55" i="6" s="1"/>
  <c r="L55" i="6"/>
  <c r="M55" i="6" s="1"/>
  <c r="G55" i="6"/>
  <c r="E55" i="6"/>
  <c r="P54" i="6"/>
  <c r="L54" i="6"/>
  <c r="M54" i="6" s="1"/>
  <c r="G54" i="6"/>
  <c r="E54" i="6"/>
  <c r="H54" i="6" s="1"/>
  <c r="P53" i="6"/>
  <c r="U53" i="6" s="1"/>
  <c r="L53" i="6"/>
  <c r="M53" i="6" s="1"/>
  <c r="G53" i="6"/>
  <c r="E53" i="6"/>
  <c r="P52" i="6"/>
  <c r="L52" i="6"/>
  <c r="M52" i="6" s="1"/>
  <c r="G52" i="6"/>
  <c r="E52" i="6"/>
  <c r="H52" i="6" s="1"/>
  <c r="P51" i="6"/>
  <c r="U51" i="6" s="1"/>
  <c r="L51" i="6"/>
  <c r="M51" i="6" s="1"/>
  <c r="G51" i="6"/>
  <c r="E51" i="6"/>
  <c r="P50" i="6"/>
  <c r="L50" i="6"/>
  <c r="M50" i="6" s="1"/>
  <c r="G50" i="6"/>
  <c r="E50" i="6"/>
  <c r="H50" i="6" s="1"/>
  <c r="P49" i="6"/>
  <c r="U49" i="6" s="1"/>
  <c r="L49" i="6"/>
  <c r="M49" i="6" s="1"/>
  <c r="G49" i="6"/>
  <c r="E49" i="6"/>
  <c r="P48" i="6"/>
  <c r="L48" i="6"/>
  <c r="M48" i="6" s="1"/>
  <c r="G48" i="6"/>
  <c r="E48" i="6"/>
  <c r="H48" i="6" s="1"/>
  <c r="P47" i="6"/>
  <c r="U47" i="6" s="1"/>
  <c r="L47" i="6"/>
  <c r="M47" i="6" s="1"/>
  <c r="G47" i="6"/>
  <c r="E47" i="6"/>
  <c r="P46" i="6"/>
  <c r="Q46" i="6" s="1"/>
  <c r="L46" i="6"/>
  <c r="U46" i="6" s="1"/>
  <c r="G46" i="6"/>
  <c r="H46" i="6" s="1"/>
  <c r="U45" i="6"/>
  <c r="P45" i="6"/>
  <c r="Q45" i="6" s="1"/>
  <c r="L45" i="6"/>
  <c r="M45" i="6" s="1"/>
  <c r="G45" i="6"/>
  <c r="E45" i="6"/>
  <c r="P44" i="6"/>
  <c r="Q44" i="6" s="1"/>
  <c r="L44" i="6"/>
  <c r="M44" i="6" s="1"/>
  <c r="G44" i="6"/>
  <c r="E44" i="6"/>
  <c r="P43" i="6"/>
  <c r="Q43" i="6" s="1"/>
  <c r="L43" i="6"/>
  <c r="M43" i="6" s="1"/>
  <c r="G43" i="6"/>
  <c r="E43" i="6"/>
  <c r="P42" i="6"/>
  <c r="Q42" i="6" s="1"/>
  <c r="M42" i="6"/>
  <c r="L42" i="6"/>
  <c r="G42" i="6"/>
  <c r="E42" i="6"/>
  <c r="H42" i="6" s="1"/>
  <c r="U41" i="6"/>
  <c r="P41" i="6"/>
  <c r="Q41" i="6" s="1"/>
  <c r="L41" i="6"/>
  <c r="M41" i="6" s="1"/>
  <c r="G41" i="6"/>
  <c r="E41" i="6"/>
  <c r="P40" i="6"/>
  <c r="Q40" i="6" s="1"/>
  <c r="L40" i="6"/>
  <c r="M40" i="6" s="1"/>
  <c r="G40" i="6"/>
  <c r="E40" i="6"/>
  <c r="Q39" i="6"/>
  <c r="P39" i="6"/>
  <c r="L39" i="6"/>
  <c r="M39" i="6" s="1"/>
  <c r="P38" i="6"/>
  <c r="Q38" i="6" s="1"/>
  <c r="L38" i="6"/>
  <c r="M38" i="6" s="1"/>
  <c r="G38" i="6"/>
  <c r="H38" i="6" s="1"/>
  <c r="P37" i="6"/>
  <c r="Q37" i="6" s="1"/>
  <c r="L37" i="6"/>
  <c r="M37" i="6" s="1"/>
  <c r="H37" i="6"/>
  <c r="G37" i="6"/>
  <c r="Q36" i="6"/>
  <c r="P36" i="6"/>
  <c r="U36" i="6" s="1"/>
  <c r="L36" i="6"/>
  <c r="M36" i="6" s="1"/>
  <c r="G36" i="6"/>
  <c r="H36" i="6" s="1"/>
  <c r="P35" i="6"/>
  <c r="U35" i="6" s="1"/>
  <c r="L35" i="6"/>
  <c r="M35" i="6" s="1"/>
  <c r="G35" i="6"/>
  <c r="E35" i="6"/>
  <c r="P34" i="6"/>
  <c r="U34" i="6" s="1"/>
  <c r="L34" i="6"/>
  <c r="M34" i="6" s="1"/>
  <c r="G34" i="6"/>
  <c r="E34" i="6"/>
  <c r="H34" i="6" s="1"/>
  <c r="P33" i="6"/>
  <c r="Q33" i="6" s="1"/>
  <c r="L33" i="6"/>
  <c r="M33" i="6" s="1"/>
  <c r="P32" i="6"/>
  <c r="Q32" i="6" s="1"/>
  <c r="L32" i="6"/>
  <c r="M32" i="6" s="1"/>
  <c r="P31" i="6"/>
  <c r="Q31" i="6" s="1"/>
  <c r="L31" i="6"/>
  <c r="M31" i="6" s="1"/>
  <c r="P30" i="6"/>
  <c r="Q30" i="6" s="1"/>
  <c r="L30" i="6"/>
  <c r="M30" i="6" s="1"/>
  <c r="P29" i="6"/>
  <c r="L29" i="6"/>
  <c r="M29" i="6" s="1"/>
  <c r="G29" i="6"/>
  <c r="H29" i="6" s="1"/>
  <c r="P28" i="6"/>
  <c r="Q28" i="6" s="1"/>
  <c r="L28" i="6"/>
  <c r="M28" i="6" s="1"/>
  <c r="P27" i="6"/>
  <c r="L27" i="6"/>
  <c r="M27" i="6" s="1"/>
  <c r="G27" i="6"/>
  <c r="H27" i="6" s="1"/>
  <c r="P26" i="6"/>
  <c r="Q26" i="6" s="1"/>
  <c r="L26" i="6"/>
  <c r="M26" i="6" s="1"/>
  <c r="G26" i="6"/>
  <c r="E26" i="6"/>
  <c r="H26" i="6" s="1"/>
  <c r="P25" i="6"/>
  <c r="Q25" i="6" s="1"/>
  <c r="L25" i="6"/>
  <c r="M25" i="6" s="1"/>
  <c r="P24" i="6"/>
  <c r="Q24" i="6" s="1"/>
  <c r="L24" i="6"/>
  <c r="M24" i="6" s="1"/>
  <c r="P23" i="6"/>
  <c r="Q23" i="6" s="1"/>
  <c r="L23" i="6"/>
  <c r="M23" i="6" s="1"/>
  <c r="G23" i="6"/>
  <c r="H23" i="6" s="1"/>
  <c r="Q22" i="6"/>
  <c r="P22" i="6"/>
  <c r="L22" i="6"/>
  <c r="M22" i="6" s="1"/>
  <c r="P21" i="6"/>
  <c r="Q21" i="6" s="1"/>
  <c r="L21" i="6"/>
  <c r="M21" i="6" s="1"/>
  <c r="P20" i="6"/>
  <c r="Q20" i="6" s="1"/>
  <c r="L20" i="6"/>
  <c r="M20" i="6" s="1"/>
  <c r="G20" i="6"/>
  <c r="H20" i="6" s="1"/>
  <c r="P19" i="6"/>
  <c r="U19" i="6" s="1"/>
  <c r="L19" i="6"/>
  <c r="M19" i="6" s="1"/>
  <c r="G19" i="6"/>
  <c r="E19" i="6"/>
  <c r="P18" i="6"/>
  <c r="L18" i="6"/>
  <c r="M18" i="6" s="1"/>
  <c r="G18" i="6"/>
  <c r="H18" i="6" s="1"/>
  <c r="E18" i="6"/>
  <c r="U17" i="6"/>
  <c r="Q17" i="6"/>
  <c r="P17" i="6"/>
  <c r="L17" i="6"/>
  <c r="M17" i="6" s="1"/>
  <c r="G17" i="6"/>
  <c r="E17" i="6"/>
  <c r="P16" i="6"/>
  <c r="Q16" i="6" s="1"/>
  <c r="L16" i="6"/>
  <c r="M16" i="6" s="1"/>
  <c r="G16" i="6"/>
  <c r="E16" i="6"/>
  <c r="P15" i="6"/>
  <c r="U15" i="6" s="1"/>
  <c r="L15" i="6"/>
  <c r="M15" i="6" s="1"/>
  <c r="G15" i="6"/>
  <c r="E15" i="6"/>
  <c r="P14" i="6"/>
  <c r="Q14" i="6" s="1"/>
  <c r="L14" i="6"/>
  <c r="M14" i="6" s="1"/>
  <c r="G14" i="6"/>
  <c r="H14" i="6" s="1"/>
  <c r="P13" i="6"/>
  <c r="L13" i="6"/>
  <c r="M13" i="6" s="1"/>
  <c r="G13" i="6"/>
  <c r="E13" i="6"/>
  <c r="P12" i="6"/>
  <c r="M12" i="6"/>
  <c r="L12" i="6"/>
  <c r="G12" i="6"/>
  <c r="E12" i="6"/>
  <c r="H12" i="6" s="1"/>
  <c r="P11" i="6"/>
  <c r="Q11" i="6" s="1"/>
  <c r="P10" i="6"/>
  <c r="Q10" i="6" s="1"/>
  <c r="P9" i="6"/>
  <c r="Q9" i="6" s="1"/>
  <c r="P8" i="6"/>
  <c r="Q8" i="6" s="1"/>
  <c r="L8" i="6"/>
  <c r="G8" i="6"/>
  <c r="H8" i="6" s="1"/>
  <c r="P7" i="6"/>
  <c r="U7" i="6" s="1"/>
  <c r="L7" i="6"/>
  <c r="M7" i="6" s="1"/>
  <c r="G7" i="6"/>
  <c r="E7" i="6"/>
  <c r="P6" i="6"/>
  <c r="L6" i="6"/>
  <c r="M6" i="6" s="1"/>
  <c r="G6" i="6"/>
  <c r="H6" i="6" s="1"/>
  <c r="E6" i="6"/>
  <c r="P5" i="6"/>
  <c r="L5" i="6"/>
  <c r="M5" i="6" s="1"/>
  <c r="H5" i="6"/>
  <c r="G5" i="6"/>
  <c r="E5" i="6"/>
  <c r="U6" i="6" l="1"/>
  <c r="U12" i="6"/>
  <c r="Q19" i="6"/>
  <c r="U43" i="6"/>
  <c r="H7" i="6"/>
  <c r="H13" i="6"/>
  <c r="H44" i="6"/>
  <c r="U18" i="6"/>
  <c r="H35" i="6"/>
  <c r="Q15" i="6"/>
  <c r="H40" i="6"/>
  <c r="H47" i="6"/>
  <c r="H49" i="6"/>
  <c r="H51" i="6"/>
  <c r="H53" i="6"/>
  <c r="H55" i="6"/>
  <c r="U16" i="6"/>
  <c r="U28" i="6"/>
  <c r="H43" i="6"/>
  <c r="H17" i="6"/>
  <c r="U5" i="6"/>
  <c r="Q18" i="6"/>
  <c r="U29" i="6"/>
  <c r="U40" i="6"/>
  <c r="U44" i="6"/>
  <c r="U14" i="6"/>
  <c r="H16" i="6"/>
  <c r="U27" i="6"/>
  <c r="H41" i="6"/>
  <c r="H45" i="6"/>
  <c r="U48" i="6"/>
  <c r="U50" i="6"/>
  <c r="U52" i="6"/>
  <c r="U54" i="6"/>
  <c r="U56" i="6"/>
  <c r="H15" i="6"/>
  <c r="H19" i="6"/>
  <c r="U8" i="6"/>
  <c r="U13" i="6"/>
  <c r="U20" i="6"/>
  <c r="U37" i="6"/>
  <c r="U42" i="6"/>
  <c r="Q7" i="6"/>
  <c r="U23" i="6"/>
  <c r="U26" i="6"/>
  <c r="U38" i="6"/>
  <c r="M46" i="6"/>
  <c r="M8" i="6"/>
  <c r="Q12" i="6"/>
  <c r="Q13" i="6"/>
  <c r="Q29" i="6"/>
  <c r="Q34" i="6"/>
  <c r="Q35" i="6"/>
  <c r="Q47" i="6"/>
  <c r="Q48" i="6"/>
  <c r="Q49" i="6"/>
  <c r="Q50" i="6"/>
  <c r="Q51" i="6"/>
  <c r="Q52" i="6"/>
  <c r="Q53" i="6"/>
  <c r="Q54" i="6"/>
  <c r="Q55" i="6"/>
  <c r="Q5" i="6"/>
  <c r="Q6" i="6"/>
  <c r="Q27" i="6"/>
  <c r="H58" i="6" l="1"/>
  <c r="H6" i="56" l="1"/>
  <c r="H23" i="56" s="1"/>
</calcChain>
</file>

<file path=xl/sharedStrings.xml><?xml version="1.0" encoding="utf-8"?>
<sst xmlns="http://schemas.openxmlformats.org/spreadsheetml/2006/main" count="876" uniqueCount="396">
  <si>
    <t>착수일</t>
    <phoneticPr fontId="2" type="noConversion"/>
  </si>
  <si>
    <t>준공일</t>
    <phoneticPr fontId="2" type="noConversion"/>
  </si>
  <si>
    <t>전략</t>
    <phoneticPr fontId="2" type="noConversion"/>
  </si>
  <si>
    <t>사후</t>
    <phoneticPr fontId="2" type="noConversion"/>
  </si>
  <si>
    <t>사전</t>
    <phoneticPr fontId="2" type="noConversion"/>
  </si>
  <si>
    <t>소규모</t>
    <phoneticPr fontId="2" type="noConversion"/>
  </si>
  <si>
    <t>평가</t>
    <phoneticPr fontId="2" type="noConversion"/>
  </si>
  <si>
    <t>한국철도시설공단</t>
    <phoneticPr fontId="2" type="noConversion"/>
  </si>
  <si>
    <t>계</t>
    <phoneticPr fontId="2" type="noConversion"/>
  </si>
  <si>
    <t>㎡</t>
    <phoneticPr fontId="2" type="noConversion"/>
  </si>
  <si>
    <t>부산지방국토관리청</t>
    <phoneticPr fontId="2" type="noConversion"/>
  </si>
  <si>
    <t>연번</t>
    <phoneticPr fontId="2" type="noConversion"/>
  </si>
  <si>
    <t>일</t>
    <phoneticPr fontId="2" type="noConversion"/>
  </si>
  <si>
    <t>사업명</t>
    <phoneticPr fontId="2" type="noConversion"/>
  </si>
  <si>
    <t>발주처</t>
    <phoneticPr fontId="2" type="noConversion"/>
  </si>
  <si>
    <t>참여기간</t>
    <phoneticPr fontId="2" type="noConversion"/>
  </si>
  <si>
    <t>기타</t>
    <phoneticPr fontId="2" type="noConversion"/>
  </si>
  <si>
    <t>한국수자원
공사</t>
    <phoneticPr fontId="2" type="noConversion"/>
  </si>
  <si>
    <t>참여당시</t>
    <phoneticPr fontId="2" type="noConversion"/>
  </si>
  <si>
    <t>소속회사</t>
    <phoneticPr fontId="2" type="noConversion"/>
  </si>
  <si>
    <t>참여분야</t>
    <phoneticPr fontId="2" type="noConversion"/>
  </si>
  <si>
    <t>사업개요</t>
    <phoneticPr fontId="2" type="noConversion"/>
  </si>
  <si>
    <t>평가구분</t>
    <phoneticPr fontId="2" type="noConversion"/>
  </si>
  <si>
    <t>사업구분</t>
    <phoneticPr fontId="2" type="noConversion"/>
  </si>
  <si>
    <t>적용건수</t>
    <phoneticPr fontId="2" type="noConversion"/>
  </si>
  <si>
    <t>개월</t>
    <phoneticPr fontId="2" type="noConversion"/>
  </si>
  <si>
    <t xml:space="preserve">(여유도 산정 기준일(공고일) : </t>
    <phoneticPr fontId="2" type="noConversion"/>
  </si>
  <si>
    <t>성명</t>
    <phoneticPr fontId="2" type="noConversion"/>
  </si>
  <si>
    <t>용  역  명</t>
    <phoneticPr fontId="2" type="noConversion"/>
  </si>
  <si>
    <t>발 주 처</t>
    <phoneticPr fontId="2" type="noConversion"/>
  </si>
  <si>
    <t>한국토지주택공사</t>
  </si>
  <si>
    <t>2019-08-29</t>
  </si>
  <si>
    <t>경기도 파주시</t>
  </si>
  <si>
    <t>비고</t>
    <phoneticPr fontId="2" type="noConversion"/>
  </si>
  <si>
    <t>군위군</t>
  </si>
  <si>
    <t>경상북도</t>
  </si>
  <si>
    <t>국방시설본부</t>
  </si>
  <si>
    <t>용역기간</t>
    <phoneticPr fontId="2" type="noConversion"/>
  </si>
  <si>
    <t>- 실적(대기관리분야참여 : 김준우)</t>
    <phoneticPr fontId="2" type="noConversion"/>
  </si>
  <si>
    <t>용역금액
(백만원)</t>
    <phoneticPr fontId="2" type="noConversion"/>
  </si>
  <si>
    <t>참여당시
소속회사</t>
    <phoneticPr fontId="2" type="noConversion"/>
  </si>
  <si>
    <t>전체금액</t>
    <phoneticPr fontId="2" type="noConversion"/>
  </si>
  <si>
    <t>낙동강살리기제1권역(17~20공구낙동강배수문)운영시사후환경영향조사용역(4차)</t>
    <phoneticPr fontId="2" type="noConversion"/>
  </si>
  <si>
    <t>17공구: L=9.06km
18공구: L=13.14km
19공구: L=17.08km
20공구: L=21.2km</t>
    <phoneticPr fontId="2" type="noConversion"/>
  </si>
  <si>
    <t>한국수자원공사</t>
    <phoneticPr fontId="2" type="noConversion"/>
  </si>
  <si>
    <t>대기관리</t>
    <phoneticPr fontId="2" type="noConversion"/>
  </si>
  <si>
    <t>사후</t>
  </si>
  <si>
    <t>㈜동성엔지니어링</t>
    <phoneticPr fontId="2" type="noConversion"/>
  </si>
  <si>
    <t>㈜동성</t>
  </si>
  <si>
    <t>대기관리</t>
  </si>
  <si>
    <t>원주-강릉철도건설(원주-평창및강릉구간)사후환경영향조사용역</t>
    <phoneticPr fontId="2" type="noConversion"/>
  </si>
  <si>
    <t>L=58.8km</t>
    <phoneticPr fontId="2" type="noConversion"/>
  </si>
  <si>
    <t>군위군 소하천정비종합계획 전략환경영향평가 용역</t>
    <phoneticPr fontId="2" type="noConversion"/>
  </si>
  <si>
    <t>L=186.72km</t>
    <phoneticPr fontId="2" type="noConversion"/>
  </si>
  <si>
    <t>남강 신안지구 하천환경정비사업 환경영향평가 용역</t>
    <phoneticPr fontId="2" type="noConversion"/>
  </si>
  <si>
    <t>L=12.99km</t>
    <phoneticPr fontId="2" type="noConversion"/>
  </si>
  <si>
    <t>부산지방국토
관리청</t>
    <phoneticPr fontId="2" type="noConversion"/>
  </si>
  <si>
    <t>고속국도제10호선목포~광양간운영시사후환경영향조사용역(4차)</t>
    <phoneticPr fontId="2" type="noConversion"/>
  </si>
  <si>
    <t>L=106.8km
B=23.4m(4차로)
V=100km/hr</t>
    <phoneticPr fontId="2" type="noConversion"/>
  </si>
  <si>
    <t>한국도로공사광주전남본부</t>
    <phoneticPr fontId="2" type="noConversion"/>
  </si>
  <si>
    <t>국립생태원조성사업사후환경영향조사(운영시)용역(3차)</t>
    <phoneticPr fontId="2" type="noConversion"/>
  </si>
  <si>
    <t>A=998,574㎡</t>
    <phoneticPr fontId="2" type="noConversion"/>
  </si>
  <si>
    <t>국립생태원</t>
  </si>
  <si>
    <t>㈜동성</t>
    <phoneticPr fontId="2" type="noConversion"/>
  </si>
  <si>
    <t>한탄강홍수조절댐이설도로환경영향조사(5차)</t>
    <phoneticPr fontId="2" type="noConversion"/>
  </si>
  <si>
    <t>L=25.71km
B=4.0m~11.5m
V=60km/hr</t>
    <phoneticPr fontId="2" type="noConversion"/>
  </si>
  <si>
    <t>창포항정비공사환경영향평가</t>
    <phoneticPr fontId="2" type="noConversion"/>
  </si>
  <si>
    <t>*외곽시설:총 430m(동방파제280m,남방파제150m)</t>
    <phoneticPr fontId="2" type="noConversion"/>
  </si>
  <si>
    <t>경상북도</t>
    <phoneticPr fontId="2" type="noConversion"/>
  </si>
  <si>
    <t>후포마리나항만개발사업환경영향평가용역</t>
    <phoneticPr fontId="2" type="noConversion"/>
  </si>
  <si>
    <t>A=83,156㎡</t>
    <phoneticPr fontId="2" type="noConversion"/>
  </si>
  <si>
    <t>충주댐계통(광역2단계) 등 수도건설사업 소규모 환경영향평가 용역</t>
    <phoneticPr fontId="2" type="noConversion"/>
  </si>
  <si>
    <t>상수관로 98.3㎞</t>
    <phoneticPr fontId="2" type="noConversion"/>
  </si>
  <si>
    <t>원주~제천복선전철사후환경조사용역(6차)</t>
    <phoneticPr fontId="2" type="noConversion"/>
  </si>
  <si>
    <t>L=44.1km
교량: 3,736m 
터널: 30,640m</t>
    <phoneticPr fontId="2" type="noConversion"/>
  </si>
  <si>
    <t>씨감자생산대체포장조성사업(대기2지구)환경영향평가용역</t>
    <phoneticPr fontId="2" type="noConversion"/>
  </si>
  <si>
    <t xml:space="preserve">A=335,011㎡
</t>
    <phoneticPr fontId="2" type="noConversion"/>
  </si>
  <si>
    <t>신안압해신장-복용도로시설개량공사환경영향평가용역</t>
    <phoneticPr fontId="2" type="noConversion"/>
  </si>
  <si>
    <t>L=10.6km
V= 60km/hr</t>
    <phoneticPr fontId="2" type="noConversion"/>
  </si>
  <si>
    <t>익산지방국토관리청</t>
    <phoneticPr fontId="2" type="noConversion"/>
  </si>
  <si>
    <t>황구지천 화성지구 하천환경정비사업 환경영향평가용역</t>
    <phoneticPr fontId="2" type="noConversion"/>
  </si>
  <si>
    <t>L=16.3km</t>
    <phoneticPr fontId="2" type="noConversion"/>
  </si>
  <si>
    <t>표적지이전환경영향평가용역</t>
    <phoneticPr fontId="2" type="noConversion"/>
  </si>
  <si>
    <t>A=2,646,500㎡</t>
    <phoneticPr fontId="2" type="noConversion"/>
  </si>
  <si>
    <t>수원발KTX직결사업전략환경영향평가용역</t>
    <phoneticPr fontId="2" type="noConversion"/>
  </si>
  <si>
    <t>L=4.7km</t>
    <phoneticPr fontId="2" type="noConversion"/>
  </si>
  <si>
    <t>국토교통부</t>
  </si>
  <si>
    <t>진위천 진위지구 하천환경정비사업 환경영향평가용역</t>
    <phoneticPr fontId="2" type="noConversion"/>
  </si>
  <si>
    <t>L=17.872km</t>
    <phoneticPr fontId="2" type="noConversion"/>
  </si>
  <si>
    <t>서울지방국토
관리청</t>
    <phoneticPr fontId="2" type="noConversion"/>
  </si>
  <si>
    <t>창원가포 공공주택지구 사후환경영향조사용역(공사시)</t>
    <phoneticPr fontId="2" type="noConversion"/>
  </si>
  <si>
    <t>A=476,202㎡</t>
    <phoneticPr fontId="2" type="noConversion"/>
  </si>
  <si>
    <t>한국토지주택공사</t>
    <phoneticPr fontId="2" type="noConversion"/>
  </si>
  <si>
    <t>주상-한기리2국도건설공사사후환경영향조사용역(3차)</t>
    <phoneticPr fontId="2" type="noConversion"/>
  </si>
  <si>
    <t>* 총연장 : 8.65km
* 폭원 및 차로수: 
* 13.5m(2+1차로)
* 설계속도 : 60km/hr</t>
    <phoneticPr fontId="2" type="noConversion"/>
  </si>
  <si>
    <t>대구선복선전철사후환경영향조사용역(6차)</t>
    <phoneticPr fontId="2" type="noConversion"/>
  </si>
  <si>
    <t>L=27.750km
대구선 L=22.274km
중앙선 L=4.066km</t>
    <phoneticPr fontId="2" type="noConversion"/>
  </si>
  <si>
    <t>주암댐도수터널시설안정화사업사후환경영향조사용역(2차)</t>
    <phoneticPr fontId="2" type="noConversion"/>
  </si>
  <si>
    <t>연장 11.23km
직경 3.3m</t>
    <phoneticPr fontId="2" type="noConversion"/>
  </si>
  <si>
    <t>동천외 4개하천 하천기본계획수립을 위한 전략환경영향평가용역</t>
    <phoneticPr fontId="2" type="noConversion"/>
  </si>
  <si>
    <t>면적(2,646,500㎡)</t>
    <phoneticPr fontId="2" type="noConversion"/>
  </si>
  <si>
    <t>강릉 체육시설단지 빙상경기장 건설사업 사후환경영향조사 용역(운영시)</t>
    <phoneticPr fontId="2" type="noConversion"/>
  </si>
  <si>
    <t>면적 406,472㎡</t>
    <phoneticPr fontId="2" type="noConversion"/>
  </si>
  <si>
    <t>강원도</t>
    <phoneticPr fontId="2" type="noConversion"/>
  </si>
  <si>
    <t>에너지융합 일반산업단지조성 사후환경영향조사 용역</t>
    <phoneticPr fontId="2" type="noConversion"/>
  </si>
  <si>
    <t>A=1,022,141㎡</t>
    <phoneticPr fontId="2" type="noConversion"/>
  </si>
  <si>
    <t>울주군</t>
    <phoneticPr fontId="2" type="noConversion"/>
  </si>
  <si>
    <t>옥천테크노밸리 조성사업 사후환경영향조사 용역</t>
    <phoneticPr fontId="2" type="noConversion"/>
  </si>
  <si>
    <t>A= 353,762㎡</t>
    <phoneticPr fontId="2" type="noConversion"/>
  </si>
  <si>
    <t>충북개발공사</t>
    <phoneticPr fontId="2" type="noConversion"/>
  </si>
  <si>
    <t>영강권역 하천기본계획수립을 위한 전략환경영향평가용역</t>
    <phoneticPr fontId="2" type="noConversion"/>
  </si>
  <si>
    <t>L=24.08km</t>
    <phoneticPr fontId="2" type="noConversion"/>
  </si>
  <si>
    <t>행정도시~대덕테크노밸리도로건설공사(2구간)사후환경영향조사용역(7차)</t>
    <phoneticPr fontId="2" type="noConversion"/>
  </si>
  <si>
    <t>연장: L=4.99km
설계속도: V=80km/hr</t>
    <phoneticPr fontId="2" type="noConversion"/>
  </si>
  <si>
    <t>행정중심복합도시건설청</t>
    <phoneticPr fontId="2" type="noConversion"/>
  </si>
  <si>
    <t>후포마리나항만개발사업사후환경영향조사용역(2차)</t>
    <phoneticPr fontId="2" type="noConversion"/>
  </si>
  <si>
    <t>*공유수면매립 : 
83,156㎡ 
*공유수면준설 : 
68,555㎡</t>
    <phoneticPr fontId="2" type="noConversion"/>
  </si>
  <si>
    <t>고령~개진간도로건설공사사후환경영향조사용역(5차)</t>
    <phoneticPr fontId="2" type="noConversion"/>
  </si>
  <si>
    <t>L=12.8km
B=11.5m(2차로)
V=70km/hr</t>
    <phoneticPr fontId="2" type="noConversion"/>
  </si>
  <si>
    <t>창원명곡 및 창원태백 공공주택지구 소규모 환경영향평가용역</t>
    <phoneticPr fontId="2" type="noConversion"/>
  </si>
  <si>
    <t>창원명곡지구 A=116,848㎡
창원태백지구 A=31,176㎡</t>
    <phoneticPr fontId="2" type="noConversion"/>
  </si>
  <si>
    <t>남강 하기지구외 1개지구 하천환경정비사업 사후환경영향조사용역(4차)</t>
    <phoneticPr fontId="2" type="noConversion"/>
  </si>
  <si>
    <t>하기지구 7.6km
장포지구 2.7km</t>
    <phoneticPr fontId="2" type="noConversion"/>
  </si>
  <si>
    <t>충청내륙 고속화(제2공구)도로건설공사 사후환경영향조사용역(2차)</t>
    <phoneticPr fontId="2" type="noConversion"/>
  </si>
  <si>
    <t>L=13.3km 
B=20.0m(왕복4차로)
V=90km/h</t>
    <phoneticPr fontId="2" type="noConversion"/>
  </si>
  <si>
    <t>대전지방국토
관리청</t>
    <phoneticPr fontId="2" type="noConversion"/>
  </si>
  <si>
    <t>시화지구광역도로건설사업사후환경영향조사용역(3차)</t>
    <phoneticPr fontId="2" type="noConversion"/>
  </si>
  <si>
    <t>L= 6.97km
B=30~54.6m</t>
    <phoneticPr fontId="2" type="noConversion"/>
  </si>
  <si>
    <t>경인아라뱃길및굴포천방수로통합사후환경영향조사용역(8차)</t>
    <phoneticPr fontId="2" type="noConversion"/>
  </si>
  <si>
    <t>주운수로연장: 19km, 
교량 11개소</t>
    <phoneticPr fontId="2" type="noConversion"/>
  </si>
  <si>
    <t>국도42호선원주-새말도로건설공사사후환경영향조사용역(4차)</t>
    <phoneticPr fontId="2" type="noConversion"/>
  </si>
  <si>
    <t>L=11.66km
V=70km/h</t>
    <phoneticPr fontId="2" type="noConversion"/>
  </si>
  <si>
    <t>원주지방국토관리청</t>
    <phoneticPr fontId="2" type="noConversion"/>
  </si>
  <si>
    <t>기성항 시설공사 사후환경영향조사 용역(운영시)</t>
    <phoneticPr fontId="2" type="noConversion"/>
  </si>
  <si>
    <t>외곽시설 410m
 접안시설 160m</t>
    <phoneticPr fontId="2" type="noConversion"/>
  </si>
  <si>
    <t>문수산 산림복지단지 조성사업 전략환경영향평가 용역</t>
    <phoneticPr fontId="2" type="noConversion"/>
  </si>
  <si>
    <t>A=1,000,000㎡</t>
    <phoneticPr fontId="2" type="noConversion"/>
  </si>
  <si>
    <t>봉화군</t>
    <phoneticPr fontId="2" type="noConversion"/>
  </si>
  <si>
    <t>대구테크노폴리스 일반산업단지 사후환경영향조사(공사시)용역</t>
    <phoneticPr fontId="2" type="noConversion"/>
  </si>
  <si>
    <t>A=7,259,403㎡</t>
    <phoneticPr fontId="2" type="noConversion"/>
  </si>
  <si>
    <t>국도35호선 상송지구 단구간 확장공사 소규모환경영향평가 용역</t>
    <phoneticPr fontId="2" type="noConversion"/>
  </si>
  <si>
    <t>L=1.193km
B=20m(4차로)
V=80km/H</t>
    <phoneticPr fontId="2" type="noConversion"/>
  </si>
  <si>
    <t>포항국토관리
사무소</t>
    <phoneticPr fontId="2" type="noConversion"/>
  </si>
  <si>
    <t>국가철도
공단</t>
    <phoneticPr fontId="2" type="noConversion"/>
  </si>
  <si>
    <t>경상북도
울진군</t>
    <phoneticPr fontId="2" type="noConversion"/>
  </si>
  <si>
    <t>강원도개발
공사</t>
    <phoneticPr fontId="2" type="noConversion"/>
  </si>
  <si>
    <t>경상북도 
환동해지역
본부</t>
    <phoneticPr fontId="2" type="noConversion"/>
  </si>
  <si>
    <t>전남개발공사</t>
  </si>
  <si>
    <t>광양 덕례·도월지구 도시개발사업 환경영향평가용역</t>
  </si>
  <si>
    <t>2022-01-03</t>
  </si>
  <si>
    <t>2024-06-20</t>
  </si>
  <si>
    <t>창원국가산업단지 재생사업 사후환경영향조사(공사시) 용역</t>
  </si>
  <si>
    <t>다사~왜관간 광역도로 건설공사 사후환경영향조사용역(공사시)</t>
  </si>
  <si>
    <t>경상남도 창원시</t>
  </si>
  <si>
    <t>2020-11-06</t>
  </si>
  <si>
    <t>2027-11-05</t>
  </si>
  <si>
    <t>2021-08-05</t>
  </si>
  <si>
    <t>2027-08-04</t>
  </si>
  <si>
    <t>2022-03-08</t>
  </si>
  <si>
    <t>2023-12-13</t>
  </si>
  <si>
    <t>NO</t>
    <phoneticPr fontId="2" type="noConversion"/>
  </si>
  <si>
    <t>총사업금액
(백만원)</t>
    <phoneticPr fontId="2" type="noConversion"/>
  </si>
  <si>
    <t>- 업무여유도</t>
    <phoneticPr fontId="2" type="noConversion"/>
  </si>
  <si>
    <t>중복금액
(백만원)</t>
    <phoneticPr fontId="2" type="noConversion"/>
  </si>
  <si>
    <t>전라남도</t>
  </si>
  <si>
    <t>경기도 화성시</t>
  </si>
  <si>
    <t>캠프하우즈 근린공원 조성사업 사후환경영향조사 용역</t>
  </si>
  <si>
    <t>2023-01-19</t>
  </si>
  <si>
    <t>2024-09-09</t>
  </si>
  <si>
    <t>2023-03-08</t>
  </si>
  <si>
    <t>2025-03-06</t>
  </si>
  <si>
    <t>마동지구 다목적농촌용수개발사업 사후환경영향조사</t>
  </si>
  <si>
    <t>한국농어촌공사</t>
  </si>
  <si>
    <t>2022-03-30</t>
  </si>
  <si>
    <t>2025-12-19</t>
  </si>
  <si>
    <t>울산 농소-경주 외동 국도건설공사 사후환경영향조사용역</t>
  </si>
  <si>
    <t>녹동신항 일반 및 모래부두 축조공사 사후환경영향조사용역</t>
  </si>
  <si>
    <t>수원 열병합발전설비 개체 관련 환경영향평가 용역</t>
  </si>
  <si>
    <t>한국지역난방공사</t>
  </si>
  <si>
    <t>2021-01-27</t>
  </si>
  <si>
    <t>2030-12-05</t>
  </si>
  <si>
    <t>2021-03-22</t>
  </si>
  <si>
    <t>2030-10-30</t>
  </si>
  <si>
    <t>2021-12-09</t>
  </si>
  <si>
    <t>2024-07-05</t>
  </si>
  <si>
    <t>잔여일수</t>
    <phoneticPr fontId="2" type="noConversion"/>
  </si>
  <si>
    <t>총
계약일수</t>
    <phoneticPr fontId="2" type="noConversion"/>
  </si>
  <si>
    <t>중앙선 영천~신경주 복선전철 사후환경영향조사용역</t>
  </si>
  <si>
    <t>국가철도공단</t>
  </si>
  <si>
    <t>2016-05-31</t>
  </si>
  <si>
    <t>2024-12-31</t>
  </si>
  <si>
    <t>2022-02-21</t>
  </si>
  <si>
    <t>2031-01-04</t>
  </si>
  <si>
    <t>성남-장호원 도로건설공사(제6-2공구) 사후환경영향조사용역</t>
  </si>
  <si>
    <t>충청남도개발공사</t>
  </si>
  <si>
    <t>(참여분야 : 총괄평가자, 진영구)</t>
    <phoneticPr fontId="2" type="noConversion"/>
  </si>
  <si>
    <t>2024-03-20)</t>
    <phoneticPr fontId="2" type="noConversion"/>
  </si>
  <si>
    <t>대구광역시 도시건설본부</t>
  </si>
  <si>
    <t>경상북도 구미시</t>
  </si>
  <si>
    <t>국토교통부 서울지방국토관리청</t>
  </si>
  <si>
    <t>국토교통부 익산지방국토관리청</t>
  </si>
  <si>
    <t>한국자산관리공사</t>
  </si>
  <si>
    <t>국토교통부 원주지방국토관리청</t>
  </si>
  <si>
    <t>강원도</t>
  </si>
  <si>
    <t>오색삭도 설치사업 사후환경영향조사 용역</t>
  </si>
  <si>
    <t>강원특별자치도 양양군</t>
  </si>
  <si>
    <t>제주공공하수처리시설 현대화사업 사후환경영향조사(공사시)</t>
  </si>
  <si>
    <t>한국환경공단</t>
  </si>
  <si>
    <t>괸돌 등 8개지구 다목적농촌용수개발사업 전략환경영향평가 용역</t>
  </si>
  <si>
    <t>고성 온천힐링 캠핑카 전용 캠핑장 조성사업 소규모환경영향평가 용역</t>
  </si>
  <si>
    <t>강원특별자치도 고성군</t>
  </si>
  <si>
    <t>시흥노인요양 포괄케어타운 건립공사 소규모환경영향평가 용역</t>
  </si>
  <si>
    <t>경기도 시흥시</t>
  </si>
  <si>
    <t>2021-11-08</t>
  </si>
  <si>
    <t>2024-08-16</t>
  </si>
  <si>
    <t>2024-07-31</t>
  </si>
  <si>
    <t>2022-09-14</t>
  </si>
  <si>
    <t>2024-03-06</t>
  </si>
  <si>
    <t>2022-11-15</t>
  </si>
  <si>
    <t>2024-02-08</t>
  </si>
  <si>
    <t>2023-03-14</t>
  </si>
  <si>
    <t>2023-11-08</t>
  </si>
  <si>
    <t>2023-03-15</t>
  </si>
  <si>
    <t>2024-01-08</t>
  </si>
  <si>
    <t>2023-08-02</t>
  </si>
  <si>
    <t>2030-12-31</t>
  </si>
  <si>
    <t>2023-08-18</t>
  </si>
  <si>
    <t>2028-01-23</t>
  </si>
  <si>
    <t>2023-09-13</t>
  </si>
  <si>
    <t>2024-10-31</t>
  </si>
  <si>
    <t>2024-02-28</t>
  </si>
  <si>
    <t>2024-07-26</t>
  </si>
  <si>
    <t>2024-02-29</t>
  </si>
  <si>
    <t>2024-06-27</t>
  </si>
  <si>
    <t>2023-11-17</t>
  </si>
  <si>
    <t>2024-01-22</t>
  </si>
  <si>
    <t>2023-10-20</t>
  </si>
  <si>
    <t>2023-12-08</t>
  </si>
  <si>
    <r>
      <t xml:space="preserve">익산시관내 국도대체우회도로(오산-영만) 건설공사 전략 및 환경영향평가용역
</t>
    </r>
    <r>
      <rPr>
        <b/>
        <u/>
        <sz val="11"/>
        <rFont val="경기천년바탕 Regular"/>
        <family val="1"/>
        <charset val="129"/>
      </rPr>
      <t>3개월이상 중지중_중지일 : 23.11.17</t>
    </r>
    <phoneticPr fontId="2" type="noConversion"/>
  </si>
  <si>
    <r>
      <t xml:space="preserve">고양시 00지구 도시개발사업 전략환경영향평가 용역
</t>
    </r>
    <r>
      <rPr>
        <b/>
        <u/>
        <sz val="11"/>
        <color theme="1"/>
        <rFont val="경기천년바탕 Regular"/>
        <family val="1"/>
        <charset val="129"/>
      </rPr>
      <t>과업중지_중지일 : 24.01.22</t>
    </r>
    <phoneticPr fontId="2" type="noConversion"/>
  </si>
  <si>
    <r>
      <t xml:space="preserve">제2경춘국도(남양주-춘천) 도로건설공사(제3~5공구) 환경영향평가용역
</t>
    </r>
    <r>
      <rPr>
        <b/>
        <u/>
        <sz val="11"/>
        <color theme="1"/>
        <rFont val="경기천년바탕 Regular"/>
        <family val="1"/>
        <charset val="129"/>
      </rPr>
      <t>3개월이상 중지중_중지일 : 23.10.20.</t>
    </r>
    <phoneticPr fontId="2" type="noConversion"/>
  </si>
  <si>
    <r>
      <t xml:space="preserve">지방도372호선 광덕터널 도로건설공사 전략환경영향평가 용역
</t>
    </r>
    <r>
      <rPr>
        <b/>
        <u/>
        <sz val="11"/>
        <color theme="1"/>
        <rFont val="경기천년바탕 Regular"/>
        <family val="1"/>
        <charset val="129"/>
      </rPr>
      <t>3개월이상 중지중_중지일 : 23.12.08</t>
    </r>
    <phoneticPr fontId="2" type="noConversion"/>
  </si>
  <si>
    <t>구미 도시관리계획 결정(변경) 전략환경영향평가 용역</t>
    <phoneticPr fontId="2" type="noConversion"/>
  </si>
  <si>
    <r>
      <t xml:space="preserve">동두천 중앙문화공원 공공지원민간임대주택 공급촉진지구 조성사업 환경영향평가용역
</t>
    </r>
    <r>
      <rPr>
        <b/>
        <u/>
        <sz val="11"/>
        <color theme="1"/>
        <rFont val="경기천년바탕 Regular"/>
        <family val="1"/>
        <charset val="129"/>
      </rPr>
      <t>협의완료 : 23.06.13</t>
    </r>
    <phoneticPr fontId="2" type="noConversion"/>
  </si>
  <si>
    <t>(참여분야 : 수질관리분야 책임평가자, 박주홍)</t>
    <phoneticPr fontId="2" type="noConversion"/>
  </si>
  <si>
    <t>화성태안(3)택지개발사업지구 사후환경영향조사 용역</t>
  </si>
  <si>
    <t>한국토지주택공사 경기지역본부</t>
  </si>
  <si>
    <t>영동고속도로(군자-북수원) 확장사업 사후환경영향조사</t>
  </si>
  <si>
    <t>한국도로공사</t>
  </si>
  <si>
    <t>동탄도시철도(트램)건설사업환경영향평가용역</t>
  </si>
  <si>
    <t>2006-03-25</t>
  </si>
  <si>
    <t>2027-12-31</t>
  </si>
  <si>
    <t>2021-08-09</t>
  </si>
  <si>
    <t>2027-08-08</t>
  </si>
  <si>
    <t>2021-08-30</t>
  </si>
  <si>
    <t>2029-01-19</t>
  </si>
  <si>
    <t>2023-10-18</t>
  </si>
  <si>
    <t>2024-03-12</t>
  </si>
  <si>
    <r>
      <t xml:space="preserve">고양시 00지구 도시개발사업 전략환경영향평가 용역
</t>
    </r>
    <r>
      <rPr>
        <b/>
        <u/>
        <sz val="11"/>
        <color theme="1"/>
        <rFont val="경기천년바탕 Regular"/>
        <family val="1"/>
        <charset val="129"/>
      </rPr>
      <t>과업 중지중_중지일 : 24.01.22</t>
    </r>
    <phoneticPr fontId="2" type="noConversion"/>
  </si>
  <si>
    <r>
      <t xml:space="preserve">충남도청(내포)신도시 및 도시첨단산업단지 환경영향평가 변경용역
</t>
    </r>
    <r>
      <rPr>
        <b/>
        <u/>
        <sz val="11"/>
        <color theme="1"/>
        <rFont val="경기천년바탕 Regular"/>
        <family val="1"/>
        <charset val="129"/>
      </rPr>
      <t>3개월이상 중지중_중지일 : 23.10.18</t>
    </r>
    <phoneticPr fontId="2" type="noConversion"/>
  </si>
  <si>
    <r>
      <t xml:space="preserve">양주광석 택지개발사업 환경영향평가(재협의)용역
</t>
    </r>
    <r>
      <rPr>
        <b/>
        <u/>
        <sz val="11"/>
        <color theme="1"/>
        <rFont val="경기천년바탕 Regular"/>
        <family val="1"/>
        <charset val="129"/>
      </rPr>
      <t>과업 중지중_중지일 : 24.03.12</t>
    </r>
    <phoneticPr fontId="2" type="noConversion"/>
  </si>
  <si>
    <t>구미 도시관리계획 결정(변경) 전략환경영향평가 용역</t>
    <phoneticPr fontId="2" type="noConversion"/>
  </si>
  <si>
    <t>(참여분야 : 소음진동분야 참여평가자, 홍성욱)</t>
    <phoneticPr fontId="2" type="noConversion"/>
  </si>
  <si>
    <t>대구광역시</t>
  </si>
  <si>
    <t>국토교통부 부산지방국토관리청</t>
  </si>
  <si>
    <t>2020-08-03</t>
  </si>
  <si>
    <t>2028-07-02</t>
  </si>
  <si>
    <t>2021-11-26</t>
  </si>
  <si>
    <t>2022-11-20</t>
  </si>
  <si>
    <t>2022-10-25</t>
  </si>
  <si>
    <t>2023-02-21</t>
  </si>
  <si>
    <t>2031-01-30</t>
  </si>
  <si>
    <t>2023-05-09</t>
  </si>
  <si>
    <t>2029-05-08</t>
  </si>
  <si>
    <t>2022-10-24</t>
  </si>
  <si>
    <t>2023-02-13</t>
  </si>
  <si>
    <t>성서1,2차산업단지 재생사업 사후환경영향조사 용역</t>
    <phoneticPr fontId="2" type="noConversion"/>
  </si>
  <si>
    <t>지방도415호선 신월_여량간 도로확포장공사 사후환경영향조사용역</t>
    <phoneticPr fontId="2" type="noConversion"/>
  </si>
  <si>
    <t>서울대방 공공주택지구 조성사업 소규모 환경영향평가용역</t>
    <phoneticPr fontId="2" type="noConversion"/>
  </si>
  <si>
    <r>
      <t xml:space="preserve">2040 구미시 공원녹지기본계획 전략환경영향평가 용역
</t>
    </r>
    <r>
      <rPr>
        <b/>
        <u/>
        <sz val="11"/>
        <color theme="1"/>
        <rFont val="경기천년바탕 Regular"/>
        <family val="1"/>
        <charset val="129"/>
      </rPr>
      <t>3개월이상 중지중_중지일 : 22.10.24</t>
    </r>
    <phoneticPr fontId="2" type="noConversion"/>
  </si>
  <si>
    <r>
      <t xml:space="preserve">지방도407호선 거례지구 도로재구조화사업 소규모환경영향평가용역
</t>
    </r>
    <r>
      <rPr>
        <b/>
        <u/>
        <sz val="11"/>
        <color theme="1"/>
        <rFont val="경기천년바탕 Regular"/>
        <family val="1"/>
        <charset val="129"/>
      </rPr>
      <t>3개월이상 중지중_중지일 : 23.02.13</t>
    </r>
    <phoneticPr fontId="2" type="noConversion"/>
  </si>
  <si>
    <t>구미 도시관리계획 결정(변경) 전략환경영향평가 용역</t>
    <phoneticPr fontId="2" type="noConversion"/>
  </si>
  <si>
    <t>울산 농소-경주 외동 국도건설공사 사후환경영향조사용역</t>
    <phoneticPr fontId="2" type="noConversion"/>
  </si>
  <si>
    <t>부산지방국토관리청</t>
    <phoneticPr fontId="2" type="noConversion"/>
  </si>
  <si>
    <t>대구광역시 도시건설본부</t>
    <phoneticPr fontId="2" type="noConversion"/>
  </si>
  <si>
    <t>광명시흥 일반산업단지 사후환경영향조사(공사시)용역</t>
  </si>
  <si>
    <t>의왕월암 공공주택지구 사후환경영향조사용역(공사시)</t>
  </si>
  <si>
    <t>무심동로-오창IC 도로건설공사 사후환경영향조사용역</t>
  </si>
  <si>
    <t>양양남대천권역 하천기본계획 전략환경영향평가용역</t>
  </si>
  <si>
    <t>회야강권역 하천기본계획 전략환경영향평가 용역</t>
  </si>
  <si>
    <t>서울대방 공공주택지구 조성사업 소규모 환경영향평가용역</t>
  </si>
  <si>
    <t>P시설 건설사업 사후환경영향조사용역</t>
  </si>
  <si>
    <t>익산소라지구 사후환경영향조사(운영시) 용역</t>
  </si>
  <si>
    <t>대구도남 공공주택지구 사후환경영향조사(운영시) 용역</t>
  </si>
  <si>
    <t>인천 부평 개발제한구역 내 자연환경복원사업 소규모 환경영향평가 용역</t>
  </si>
  <si>
    <t>신평농공단지 조성사업 환경영향평가 용역</t>
  </si>
  <si>
    <t>사천 우주항공복합도시 도시개발사업 전략환경영향평가 및 기후변화영향평가 용역</t>
  </si>
  <si>
    <t>문경역세권 도시개발사업 사후환경영향조사용역(총괄)</t>
  </si>
  <si>
    <t>하남공공하수처리시설 증설사업 사후환경영향조사용역(운영시)</t>
  </si>
  <si>
    <t>1년이내
잔여일수</t>
    <phoneticPr fontId="2" type="noConversion"/>
  </si>
  <si>
    <t>준공
예정일</t>
    <phoneticPr fontId="2" type="noConversion"/>
  </si>
  <si>
    <t>비고</t>
    <phoneticPr fontId="2" type="noConversion"/>
  </si>
  <si>
    <t>협의완료
(23.06.13)</t>
    <phoneticPr fontId="2" type="noConversion"/>
  </si>
  <si>
    <t>협의완료
(24.02.01)</t>
    <phoneticPr fontId="2" type="noConversion"/>
  </si>
  <si>
    <t>백만원</t>
    <phoneticPr fontId="2" type="noConversion"/>
  </si>
  <si>
    <t>동두천 중앙문화공원 공공지원민간임대주택 공급촉진지구 조성사업 환경영향평가용역</t>
  </si>
  <si>
    <t>고양시 00지구 도시개발사업 전략환경영향평가 용역</t>
  </si>
  <si>
    <t>과천시 소하천정비종합계획 재수립 전략환경영향평가 용역</t>
  </si>
  <si>
    <t>고창 흥덕-부안 행안 도로확장공사 사후환경영향조사용역</t>
  </si>
  <si>
    <t>송도국제도시 워터프런트 공유수면매립기본계획 전략환경영향평가 용역</t>
  </si>
  <si>
    <t>양주광석 택지개발사업 환경영향평가(재협의)용역</t>
  </si>
  <si>
    <t>동탄도시철도(트램) 건설사업 환경영향평가용역</t>
  </si>
  <si>
    <t>용역중지
(24.06.13
27.06.12)
3개월이상</t>
    <phoneticPr fontId="2" type="noConversion"/>
  </si>
  <si>
    <t>500kV HVDC 동해안∼신가평 송전선로 건설사업 환경영향평가 용역(서부구간)</t>
  </si>
  <si>
    <t xml:space="preserve">   (여유도 산정 기준일 : 2026.04.23)</t>
    <phoneticPr fontId="2" type="noConversion"/>
  </si>
  <si>
    <t xml:space="preserve">   (참여분야 : 총괄평가자, 진영구)</t>
    <phoneticPr fontId="2" type="noConversion"/>
  </si>
  <si>
    <t>발주처</t>
    <phoneticPr fontId="2" type="noConversion"/>
  </si>
  <si>
    <t>사업기간</t>
    <phoneticPr fontId="2" type="noConversion"/>
  </si>
  <si>
    <t>총계약기간</t>
    <phoneticPr fontId="2" type="noConversion"/>
  </si>
  <si>
    <t>환경부 낙동강유역환경청</t>
  </si>
  <si>
    <t>환경부 원주지방환경청</t>
  </si>
  <si>
    <t>경기도 과천시</t>
  </si>
  <si>
    <t>국방과학연구소</t>
  </si>
  <si>
    <t>한국환경보전원</t>
  </si>
  <si>
    <t>강원특별자치도 원주시</t>
  </si>
  <si>
    <t xml:space="preserve">   (참여분야 : 자연환경분야 책임평가자, 남근열)</t>
    <phoneticPr fontId="2" type="noConversion"/>
  </si>
  <si>
    <t>인천광역시 경제자유구역청</t>
  </si>
  <si>
    <t>경상북도 문경시</t>
  </si>
  <si>
    <t>경상남도 사천시</t>
  </si>
  <si>
    <t xml:space="preserve">   (참여분야 : 대기관리분야 참여평가자, 김소영)</t>
    <phoneticPr fontId="2" type="noConversion"/>
  </si>
  <si>
    <t>충청북도 청주시</t>
  </si>
  <si>
    <t>경기도 하남시 친환경사업소</t>
  </si>
  <si>
    <t xml:space="preserve">   (참여분야 : 폐기물처리분야 참여평가자, 송영헌)</t>
    <phoneticPr fontId="2" type="noConversion"/>
  </si>
  <si>
    <t>한국전력공사 경인건설본부</t>
  </si>
  <si>
    <t>소제지구 택지개발사업 사후환경영향조사 용역</t>
  </si>
  <si>
    <t>전라남도 여수시</t>
  </si>
  <si>
    <t>진천성석지구 도시개발사업 환경영향평가용역</t>
  </si>
  <si>
    <t>협의완료
(22.09.28)</t>
    <phoneticPr fontId="2" type="noConversion"/>
  </si>
  <si>
    <t xml:space="preserve">   (참여분야 : 수질관리분야 책임평가자, 유재용)</t>
    <phoneticPr fontId="2" type="noConversion"/>
  </si>
  <si>
    <t>영천시 고경면 삼포리 채석단지 조성사업에 따른 환경영향평가</t>
  </si>
  <si>
    <t>㈜쌍마산업</t>
  </si>
  <si>
    <t>청송군 산림레포츠조성사업에 따른 환경영향평가</t>
  </si>
  <si>
    <t>주식회사 라봄</t>
  </si>
  <si>
    <t>영양군 청기면 토구리 태양광발전시설 소규모환경영향평가 용역</t>
  </si>
  <si>
    <t>남경콘트라㈜</t>
  </si>
  <si>
    <t>월성일반산업단지 조성사업(변경)에 따른 환경보전방안 용역</t>
  </si>
  <si>
    <t>주식회사 월성산단</t>
  </si>
  <si>
    <t>울릉도 북면 나리 체육시설 신축공사 소규모환경영향평가</t>
  </si>
  <si>
    <t>울릉크루즈㈜</t>
  </si>
  <si>
    <t>고령2일반산업단지(구. 다산2 일반산업단지) 산업단지계획 변경에 따른 환경영향평가(환경보전방안)</t>
  </si>
  <si>
    <t>㈜ 대림비전</t>
  </si>
  <si>
    <t>사곡~춘산간 도로건설공사 소규모환경영향평가용역</t>
  </si>
  <si>
    <t>경주 석계4일반산업단지 변경에 따른 환경보전방안서 작성 용역</t>
  </si>
  <si>
    <t>배건하이테크㈜</t>
  </si>
  <si>
    <t>제3공장설립 개발행위 허가에 따른 소규모환경영향평가 용역</t>
  </si>
  <si>
    <t>한국씨엔오테크㈜</t>
  </si>
  <si>
    <t>서라벌 골프클럽 확장사업에 따른 사후환경영향조사(운영시 3년)</t>
  </si>
  <si>
    <t>㈜서라벌</t>
  </si>
  <si>
    <t>경주시 양남면 효동리 671번지 일원 태양광발전시설 조성사업 소규모환경영향평가 용역</t>
  </si>
  <si>
    <t>유한회사 빛택</t>
  </si>
  <si>
    <t>경주시 양북면 죽전리 516번지 일원 태양광발전시설 조성사업 소규모환경영향평가 용역</t>
  </si>
  <si>
    <t>김선필 외 2인</t>
  </si>
  <si>
    <t>군위 수서리 산업단지 조성사업에 따른 환경보전방안</t>
  </si>
  <si>
    <t>㈜보광산업</t>
  </si>
  <si>
    <t>국도35호선 영천 화북 오동지구 위험도로 개선공사 소규모 환경영향평가용역(1차)</t>
  </si>
  <si>
    <t>부산지방국토관리청 포항쿡토관리사무소</t>
  </si>
  <si>
    <t>봉화군 법전면 눌산리 785, 788-4번지 태양광 발전시설 소규모환경영향평가 용역</t>
  </si>
  <si>
    <t>㈜서원에이아이에너지</t>
  </si>
  <si>
    <t>제천 성내관광지 조성계획(변경) 용역에 따른 전략환경영향평가 변경 및 소규모환경영향평가 용역</t>
  </si>
  <si>
    <t>주식회사 아성파인스</t>
  </si>
  <si>
    <t>영주시 안정면 단촌리 태양광 발전시설 소규모환경영향평가 용역</t>
  </si>
  <si>
    <t>주식회사 이엠씨산업</t>
  </si>
  <si>
    <t>농암면 고모재도로 확포장공사 소규모환경영향평가용역</t>
  </si>
  <si>
    <t>문경시청</t>
  </si>
  <si>
    <t>구미국가 제5산업단지 진입도로 개설공사(1공구) 사후환경영향조사용역</t>
  </si>
  <si>
    <t>구미시청</t>
  </si>
  <si>
    <t>지역 연계도로(단산터널) 조성사업 사후환경영향조사용역</t>
  </si>
  <si>
    <t>남경주IC 물류단지 조성사업 변경에 따른 전략환경영향평가 환경보전방안 용역</t>
  </si>
  <si>
    <t>㈜디에스시 물류센터</t>
  </si>
  <si>
    <t>구미 성수지구 도시개발사업 환경영향평가 용역</t>
  </si>
  <si>
    <t>㈜유성이앤씨</t>
  </si>
  <si>
    <t>안강 검단일반산업단지 변경(2025년)에 따른 환경보전방안서 작성 용역</t>
  </si>
  <si>
    <t>코리아신탁㈜</t>
  </si>
  <si>
    <t>경주시 건천읍 신평리 999-1번지 일원 태양광 소규모환경영향평가 용역</t>
  </si>
  <si>
    <t>주식회사 우도에너지</t>
  </si>
  <si>
    <t>경주시 형산강 하상정리공사 소규모 환경영향평가 용역</t>
  </si>
  <si>
    <t>경주시청</t>
  </si>
  <si>
    <t>경주시 안강읍 강교리 28번지 일원 태양광발전사업 소규모환경영향평가 용역</t>
  </si>
  <si>
    <t>한국에너지기술㈜</t>
  </si>
  <si>
    <t>문경새재 진입도로 개설공사 소규모환경영향평가 용역</t>
  </si>
  <si>
    <t>협의완료
(24.01.15)</t>
  </si>
  <si>
    <t>협의완료
(24.08.06)</t>
  </si>
  <si>
    <t>협의완료
(25.12.10)</t>
  </si>
  <si>
    <t>협의완료
(25.09.15)</t>
  </si>
  <si>
    <t>협의완료
(26.04.06)</t>
  </si>
  <si>
    <t>협의완료시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</si>
</sst>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_(* #,##0_);_(* \(#,##0\);_(* &quot;-&quot;_);_(@_)"/>
    <numFmt numFmtId="177" formatCode="yy\.mm\.dd"/>
    <numFmt numFmtId="178" formatCode="0.0_);[Red]\(0.0\)"/>
    <numFmt numFmtId="179" formatCode="0.0_ "/>
    <numFmt numFmtId="180" formatCode="#,##0&quot;일&quot;\ "/>
    <numFmt numFmtId="181" formatCode="#,##0&quot;개월&quot;\ "/>
    <numFmt numFmtId="182" formatCode="#,##0&quot;일&quot;"/>
    <numFmt numFmtId="183" formatCode="#,##0.00,,"/>
    <numFmt numFmtId="184" formatCode="#,##0,"/>
    <numFmt numFmtId="185" formatCode="0.00_);[Red]\(0.00\)"/>
    <numFmt numFmtId="186" formatCode="#,##0.0,,"/>
    <numFmt numFmtId="187" formatCode="#,##0.00,,&quot;백만원&quot;"/>
    <numFmt numFmtId="188" formatCode="#,##0,,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경기천년바탕 Regular"/>
      <family val="1"/>
      <charset val="129"/>
    </font>
    <font>
      <b/>
      <u/>
      <sz val="20"/>
      <name val="경기천년바탕 Regular"/>
      <family val="1"/>
      <charset val="129"/>
    </font>
    <font>
      <b/>
      <sz val="20"/>
      <color rgb="FFFF0000"/>
      <name val="경기천년바탕 Regular"/>
      <family val="1"/>
      <charset val="129"/>
    </font>
    <font>
      <b/>
      <sz val="14"/>
      <name val="경기천년바탕 Regular"/>
      <family val="1"/>
      <charset val="129"/>
    </font>
    <font>
      <b/>
      <sz val="13"/>
      <name val="경기천년바탕 Regular"/>
      <family val="1"/>
      <charset val="129"/>
    </font>
    <font>
      <sz val="14"/>
      <name val="경기천년바탕 Regular"/>
      <family val="1"/>
      <charset val="129"/>
    </font>
    <font>
      <sz val="14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  <font>
      <sz val="14"/>
      <color rgb="FFFF0000"/>
      <name val="경기천년바탕 Regular"/>
      <family val="1"/>
      <charset val="129"/>
    </font>
    <font>
      <b/>
      <sz val="11"/>
      <name val="경기천년바탕 Regular"/>
      <family val="1"/>
      <charset val="129"/>
    </font>
    <font>
      <sz val="11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sz val="12"/>
      <color rgb="FFFF000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0"/>
      <color rgb="FF000000"/>
      <name val="경기천년바탕 Regular"/>
      <family val="1"/>
      <charset val="129"/>
    </font>
    <font>
      <sz val="11"/>
      <color rgb="FFFF0000"/>
      <name val="경기천년바탕 Regular"/>
      <family val="1"/>
      <charset val="129"/>
    </font>
    <font>
      <b/>
      <sz val="11"/>
      <color rgb="FFFF0000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1"/>
      <color indexed="16"/>
      <name val="맑은 고딕"/>
      <family val="3"/>
      <charset val="129"/>
    </font>
    <font>
      <b/>
      <u/>
      <sz val="11"/>
      <name val="경기천년바탕 Regular"/>
      <family val="1"/>
      <charset val="129"/>
    </font>
    <font>
      <b/>
      <u/>
      <sz val="11"/>
      <color theme="1"/>
      <name val="경기천년바탕 Regular"/>
      <family val="1"/>
      <charset val="129"/>
    </font>
    <font>
      <sz val="9"/>
      <color theme="1"/>
      <name val="굴림체"/>
      <family val="2"/>
      <charset val="129"/>
    </font>
    <font>
      <b/>
      <sz val="20"/>
      <color rgb="FFFF0000"/>
      <name val="휴먼명조"/>
      <charset val="129"/>
    </font>
    <font>
      <b/>
      <sz val="20"/>
      <name val="휴먼명조"/>
      <charset val="129"/>
    </font>
    <font>
      <b/>
      <sz val="12"/>
      <name val="휴먼명조"/>
      <charset val="129"/>
    </font>
    <font>
      <b/>
      <sz val="12"/>
      <color rgb="FFFF0000"/>
      <name val="휴먼명조"/>
      <charset val="129"/>
    </font>
    <font>
      <b/>
      <sz val="14"/>
      <name val="휴먼명조"/>
      <charset val="129"/>
    </font>
    <font>
      <sz val="14"/>
      <name val="휴먼명조"/>
      <charset val="129"/>
    </font>
    <font>
      <sz val="14"/>
      <color theme="1"/>
      <name val="휴먼명조"/>
      <charset val="129"/>
    </font>
    <font>
      <sz val="12"/>
      <name val="휴먼명조"/>
      <charset val="129"/>
    </font>
    <font>
      <sz val="14"/>
      <color rgb="FFFF0000"/>
      <name val="휴먼명조"/>
      <charset val="129"/>
    </font>
    <font>
      <sz val="13"/>
      <name val="휴먼명조"/>
      <charset val="129"/>
    </font>
    <font>
      <b/>
      <sz val="10"/>
      <name val="휴먼명조"/>
      <charset val="129"/>
    </font>
    <font>
      <b/>
      <sz val="10"/>
      <color theme="1"/>
      <name val="휴먼명조"/>
      <charset val="129"/>
    </font>
    <font>
      <b/>
      <sz val="10"/>
      <color rgb="FFFF0000"/>
      <name val="휴먼명조"/>
      <charset val="129"/>
    </font>
    <font>
      <sz val="10"/>
      <name val="휴먼명조"/>
      <charset val="129"/>
    </font>
    <font>
      <sz val="10"/>
      <color theme="1"/>
      <name val="휴먼명조"/>
      <charset val="129"/>
    </font>
    <font>
      <sz val="9"/>
      <color rgb="FF000000"/>
      <name val="휴먼명조"/>
      <charset val="129"/>
    </font>
    <font>
      <sz val="10"/>
      <color indexed="16"/>
      <name val="휴먼명조"/>
      <charset val="129"/>
    </font>
    <font>
      <sz val="12"/>
      <color theme="1"/>
      <name val="휴먼명조"/>
      <charset val="129"/>
    </font>
    <font>
      <sz val="12"/>
      <color rgb="FFFF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3">
    <xf numFmtId="0" fontId="0" fillId="0" borderId="0">
      <alignment vertical="center"/>
    </xf>
    <xf numFmtId="0" fontId="3" fillId="3" borderId="2" applyNumberForma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245">
    <xf numFmtId="0" fontId="0" fillId="0" borderId="0" xfId="0">
      <alignment vertical="center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0" fontId="11" fillId="0" borderId="0" xfId="0" applyFont="1">
      <alignment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center" vertical="center"/>
    </xf>
    <xf numFmtId="180" fontId="5" fillId="2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81" fontId="8" fillId="0" borderId="1" xfId="0" applyNumberFormat="1" applyFont="1" applyBorder="1" applyAlignment="1">
      <alignment horizontal="center" vertical="center" wrapText="1"/>
    </xf>
    <xf numFmtId="181" fontId="8" fillId="0" borderId="10" xfId="0" applyNumberFormat="1" applyFont="1" applyBorder="1" applyAlignment="1">
      <alignment horizontal="center" vertical="center" wrapText="1"/>
    </xf>
    <xf numFmtId="181" fontId="12" fillId="0" borderId="0" xfId="0" applyNumberFormat="1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9" fillId="0" borderId="0" xfId="0" quotePrefix="1" applyFont="1">
      <alignment vertical="center"/>
    </xf>
    <xf numFmtId="0" fontId="20" fillId="0" borderId="0" xfId="0" quotePrefix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4" fillId="0" borderId="0" xfId="0" applyFont="1">
      <alignment vertical="center"/>
    </xf>
    <xf numFmtId="0" fontId="10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178" fontId="18" fillId="0" borderId="0" xfId="0" applyNumberFormat="1" applyFont="1" applyAlignment="1">
      <alignment horizontal="center" vertical="center"/>
    </xf>
    <xf numFmtId="179" fontId="18" fillId="0" borderId="0" xfId="0" applyNumberFormat="1" applyFont="1" applyAlignment="1">
      <alignment horizontal="center"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16" fillId="0" borderId="11" xfId="0" applyFont="1" applyBorder="1" applyAlignment="1">
      <alignment horizontal="center" vertical="center"/>
    </xf>
    <xf numFmtId="0" fontId="5" fillId="3" borderId="1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 wrapText="1"/>
    </xf>
    <xf numFmtId="9" fontId="5" fillId="0" borderId="1" xfId="5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14" fontId="11" fillId="0" borderId="0" xfId="0" applyNumberFormat="1" applyFont="1">
      <alignment vertical="center"/>
    </xf>
    <xf numFmtId="177" fontId="15" fillId="0" borderId="1" xfId="0" applyNumberFormat="1" applyFont="1" applyBorder="1" applyAlignment="1">
      <alignment horizontal="center" vertical="center"/>
    </xf>
    <xf numFmtId="0" fontId="4" fillId="2" borderId="1" xfId="6" applyFont="1" applyFill="1" applyBorder="1" applyAlignment="1">
      <alignment horizontal="center" vertical="center" wrapText="1"/>
    </xf>
    <xf numFmtId="0" fontId="5" fillId="2" borderId="0" xfId="0" applyFont="1" applyFill="1">
      <alignment vertical="center"/>
    </xf>
    <xf numFmtId="0" fontId="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9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78" fontId="8" fillId="2" borderId="10" xfId="0" applyNumberFormat="1" applyFont="1" applyFill="1" applyBorder="1" applyAlignment="1">
      <alignment horizontal="center" vertical="center" wrapText="1"/>
    </xf>
    <xf numFmtId="179" fontId="5" fillId="0" borderId="19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81" fontId="9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8" fillId="3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85" fontId="5" fillId="0" borderId="1" xfId="0" applyNumberFormat="1" applyFont="1" applyBorder="1" applyAlignment="1">
      <alignment horizontal="center" vertical="center" wrapText="1"/>
    </xf>
    <xf numFmtId="181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5" fillId="0" borderId="0" xfId="0" quotePrefix="1" applyFont="1" applyAlignment="1">
      <alignment vertical="center" wrapText="1"/>
    </xf>
    <xf numFmtId="0" fontId="26" fillId="0" borderId="0" xfId="0" quotePrefix="1" applyFont="1" applyAlignment="1">
      <alignment horizontal="left" vertical="center" wrapText="1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14" fontId="28" fillId="0" borderId="0" xfId="0" applyNumberFormat="1" applyFont="1" applyAlignment="1">
      <alignment horizontal="center" vertical="center"/>
    </xf>
    <xf numFmtId="0" fontId="27" fillId="0" borderId="0" xfId="0" quotePrefix="1" applyFont="1" applyAlignment="1">
      <alignment horizontal="left" vertical="top" wrapText="1"/>
    </xf>
    <xf numFmtId="14" fontId="27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horizontal="right" vertical="center"/>
    </xf>
    <xf numFmtId="14" fontId="30" fillId="0" borderId="0" xfId="0" applyNumberFormat="1" applyFont="1" applyAlignment="1">
      <alignment horizontal="right" vertical="center"/>
    </xf>
    <xf numFmtId="14" fontId="31" fillId="0" borderId="0" xfId="0" applyNumberFormat="1" applyFont="1" applyAlignment="1">
      <alignment vertical="center" wrapText="1"/>
    </xf>
    <xf numFmtId="14" fontId="31" fillId="0" borderId="0" xfId="0" applyNumberFormat="1" applyFont="1">
      <alignment vertical="center"/>
    </xf>
    <xf numFmtId="14" fontId="32" fillId="0" borderId="0" xfId="0" applyNumberFormat="1" applyFont="1" applyAlignment="1">
      <alignment horizontal="right" vertical="center"/>
    </xf>
    <xf numFmtId="0" fontId="31" fillId="0" borderId="0" xfId="0" applyFont="1">
      <alignment vertical="center"/>
    </xf>
    <xf numFmtId="0" fontId="33" fillId="0" borderId="7" xfId="0" applyFont="1" applyBorder="1" applyAlignment="1">
      <alignment horizontal="center" vertical="center"/>
    </xf>
    <xf numFmtId="0" fontId="36" fillId="0" borderId="0" xfId="0" applyFont="1">
      <alignment vertical="center"/>
    </xf>
    <xf numFmtId="0" fontId="33" fillId="0" borderId="23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49" fontId="37" fillId="0" borderId="23" xfId="0" applyNumberFormat="1" applyFont="1" applyBorder="1" applyAlignment="1">
      <alignment vertical="center" wrapText="1"/>
    </xf>
    <xf numFmtId="186" fontId="34" fillId="0" borderId="23" xfId="4" applyNumberFormat="1" applyFont="1" applyFill="1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center"/>
    </xf>
    <xf numFmtId="182" fontId="37" fillId="0" borderId="23" xfId="0" applyNumberFormat="1" applyFont="1" applyBorder="1" applyAlignment="1">
      <alignment horizontal="center" vertical="center"/>
    </xf>
    <xf numFmtId="182" fontId="34" fillId="0" borderId="23" xfId="0" applyNumberFormat="1" applyFont="1" applyBorder="1" applyAlignment="1">
      <alignment horizontal="center" vertical="center"/>
    </xf>
    <xf numFmtId="183" fontId="34" fillId="0" borderId="24" xfId="4" applyNumberFormat="1" applyFont="1" applyFill="1" applyBorder="1" applyAlignment="1">
      <alignment horizontal="center" vertical="center"/>
    </xf>
    <xf numFmtId="0" fontId="38" fillId="0" borderId="27" xfId="0" applyFont="1" applyBorder="1" applyAlignment="1">
      <alignment horizontal="center" vertical="center" wrapText="1"/>
    </xf>
    <xf numFmtId="14" fontId="34" fillId="0" borderId="23" xfId="0" applyNumberFormat="1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 wrapText="1"/>
    </xf>
    <xf numFmtId="0" fontId="34" fillId="0" borderId="23" xfId="0" applyFont="1" applyBorder="1" applyAlignment="1">
      <alignment vertical="center" wrapText="1"/>
    </xf>
    <xf numFmtId="177" fontId="34" fillId="2" borderId="23" xfId="0" applyNumberFormat="1" applyFont="1" applyFill="1" applyBorder="1" applyAlignment="1">
      <alignment horizontal="center" vertical="center"/>
    </xf>
    <xf numFmtId="0" fontId="39" fillId="2" borderId="27" xfId="0" applyFont="1" applyFill="1" applyBorder="1" applyAlignment="1">
      <alignment horizontal="center" vertical="center" wrapText="1"/>
    </xf>
    <xf numFmtId="183" fontId="39" fillId="0" borderId="27" xfId="4" applyNumberFormat="1" applyFont="1" applyBorder="1" applyAlignment="1">
      <alignment horizontal="center" vertical="center" wrapText="1"/>
    </xf>
    <xf numFmtId="183" fontId="39" fillId="0" borderId="27" xfId="4" applyNumberFormat="1" applyFont="1" applyFill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186" fontId="33" fillId="0" borderId="10" xfId="4" applyNumberFormat="1" applyFont="1" applyFill="1" applyBorder="1" applyAlignment="1">
      <alignment horizontal="center" vertical="center"/>
    </xf>
    <xf numFmtId="177" fontId="33" fillId="2" borderId="10" xfId="0" applyNumberFormat="1" applyFont="1" applyFill="1" applyBorder="1" applyAlignment="1">
      <alignment horizontal="center" vertical="center"/>
    </xf>
    <xf numFmtId="182" fontId="35" fillId="0" borderId="10" xfId="0" applyNumberFormat="1" applyFont="1" applyBorder="1" applyAlignment="1">
      <alignment horizontal="center" vertical="center"/>
    </xf>
    <xf numFmtId="182" fontId="33" fillId="0" borderId="10" xfId="0" applyNumberFormat="1" applyFont="1" applyBorder="1" applyAlignment="1">
      <alignment horizontal="center" vertical="center"/>
    </xf>
    <xf numFmtId="0" fontId="33" fillId="2" borderId="27" xfId="0" applyFont="1" applyFill="1" applyBorder="1" applyAlignment="1">
      <alignment horizontal="left" vertical="center" wrapText="1"/>
    </xf>
    <xf numFmtId="184" fontId="40" fillId="0" borderId="0" xfId="0" applyNumberFormat="1" applyFont="1">
      <alignment vertical="center"/>
    </xf>
    <xf numFmtId="0" fontId="33" fillId="0" borderId="0" xfId="0" applyFont="1">
      <alignment vertical="center"/>
    </xf>
    <xf numFmtId="0" fontId="41" fillId="0" borderId="0" xfId="0" applyFont="1">
      <alignment vertical="center"/>
    </xf>
    <xf numFmtId="0" fontId="37" fillId="0" borderId="23" xfId="0" applyFont="1" applyBorder="1" applyAlignment="1">
      <alignment horizontal="left" vertical="center" wrapText="1"/>
    </xf>
    <xf numFmtId="49" fontId="34" fillId="0" borderId="23" xfId="0" applyNumberFormat="1" applyFont="1" applyBorder="1" applyAlignment="1">
      <alignment horizontal="left" vertical="center" wrapText="1"/>
    </xf>
    <xf numFmtId="49" fontId="0" fillId="0" borderId="21" xfId="0" applyNumberFormat="1" applyBorder="1" applyAlignment="1" applyProtection="1">
      <alignment horizontal="center" vertical="center"/>
      <protection locked="0"/>
    </xf>
    <xf numFmtId="49" fontId="42" fillId="0" borderId="21" xfId="0" applyNumberFormat="1" applyFont="1" applyBorder="1" applyAlignment="1" applyProtection="1">
      <alignment horizontal="center" vertical="center"/>
      <protection locked="0"/>
    </xf>
    <xf numFmtId="183" fontId="33" fillId="0" borderId="17" xfId="0" applyNumberFormat="1" applyFont="1" applyBorder="1" applyAlignment="1">
      <alignment horizontal="center" vertical="center"/>
    </xf>
    <xf numFmtId="0" fontId="46" fillId="0" borderId="0" xfId="0" quotePrefix="1" applyFont="1" applyAlignment="1">
      <alignment horizontal="left" vertical="center" wrapText="1"/>
    </xf>
    <xf numFmtId="0" fontId="47" fillId="0" borderId="0" xfId="0" applyFont="1">
      <alignment vertical="center"/>
    </xf>
    <xf numFmtId="0" fontId="49" fillId="0" borderId="0" xfId="0" quotePrefix="1" applyFont="1" applyAlignment="1">
      <alignment horizontal="left" vertical="center" wrapText="1"/>
    </xf>
    <xf numFmtId="0" fontId="48" fillId="0" borderId="0" xfId="0" applyFont="1">
      <alignment vertical="center"/>
    </xf>
    <xf numFmtId="0" fontId="50" fillId="0" borderId="0" xfId="0" quotePrefix="1" applyFont="1" applyAlignment="1">
      <alignment vertical="center" wrapText="1"/>
    </xf>
    <xf numFmtId="0" fontId="50" fillId="0" borderId="0" xfId="0" applyFont="1">
      <alignment vertical="center"/>
    </xf>
    <xf numFmtId="14" fontId="51" fillId="0" borderId="0" xfId="0" applyNumberFormat="1" applyFont="1" applyAlignment="1">
      <alignment horizontal="center" vertical="center"/>
    </xf>
    <xf numFmtId="14" fontId="52" fillId="0" borderId="0" xfId="0" applyNumberFormat="1" applyFont="1" applyAlignment="1">
      <alignment horizontal="right" vertical="center"/>
    </xf>
    <xf numFmtId="14" fontId="51" fillId="0" borderId="0" xfId="0" applyNumberFormat="1" applyFont="1" applyAlignment="1">
      <alignment horizontal="right" vertical="center"/>
    </xf>
    <xf numFmtId="14" fontId="53" fillId="0" borderId="0" xfId="0" applyNumberFormat="1" applyFont="1" applyAlignment="1">
      <alignment vertical="center" wrapText="1"/>
    </xf>
    <xf numFmtId="14" fontId="54" fillId="0" borderId="0" xfId="0" applyNumberFormat="1" applyFont="1" applyAlignment="1">
      <alignment horizontal="right" vertical="center"/>
    </xf>
    <xf numFmtId="14" fontId="55" fillId="0" borderId="0" xfId="0" applyNumberFormat="1" applyFont="1" applyAlignment="1">
      <alignment horizontal="center" vertical="center"/>
    </xf>
    <xf numFmtId="0" fontId="53" fillId="0" borderId="0" xfId="0" applyFont="1">
      <alignment vertical="center"/>
    </xf>
    <xf numFmtId="0" fontId="56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8" fillId="0" borderId="0" xfId="0" applyFont="1">
      <alignment vertical="center"/>
    </xf>
    <xf numFmtId="0" fontId="56" fillId="0" borderId="0" xfId="0" applyFont="1">
      <alignment vertical="center"/>
    </xf>
    <xf numFmtId="0" fontId="59" fillId="0" borderId="1" xfId="0" applyFont="1" applyBorder="1" applyAlignment="1">
      <alignment horizontal="center" vertical="top" wrapText="1"/>
    </xf>
    <xf numFmtId="49" fontId="60" fillId="0" borderId="1" xfId="0" applyNumberFormat="1" applyFont="1" applyBorder="1" applyAlignment="1">
      <alignment horizontal="left" vertical="top" wrapText="1"/>
    </xf>
    <xf numFmtId="188" fontId="59" fillId="0" borderId="1" xfId="4" applyNumberFormat="1" applyFont="1" applyFill="1" applyBorder="1" applyAlignment="1">
      <alignment horizontal="center" vertical="top"/>
    </xf>
    <xf numFmtId="182" fontId="60" fillId="0" borderId="1" xfId="0" applyNumberFormat="1" applyFont="1" applyBorder="1" applyAlignment="1">
      <alignment horizontal="center" vertical="top"/>
    </xf>
    <xf numFmtId="182" fontId="59" fillId="0" borderId="1" xfId="0" applyNumberFormat="1" applyFont="1" applyBorder="1" applyAlignment="1">
      <alignment horizontal="center" vertical="top"/>
    </xf>
    <xf numFmtId="183" fontId="59" fillId="0" borderId="1" xfId="4" applyNumberFormat="1" applyFont="1" applyFill="1" applyBorder="1" applyAlignment="1">
      <alignment horizontal="center" vertical="top"/>
    </xf>
    <xf numFmtId="0" fontId="61" fillId="0" borderId="1" xfId="0" applyFont="1" applyBorder="1" applyAlignment="1">
      <alignment horizontal="center" vertical="top" wrapText="1"/>
    </xf>
    <xf numFmtId="14" fontId="60" fillId="0" borderId="28" xfId="0" applyNumberFormat="1" applyFont="1" applyBorder="1" applyAlignment="1" applyProtection="1">
      <alignment horizontal="center" vertical="top"/>
      <protection locked="0"/>
    </xf>
    <xf numFmtId="177" fontId="59" fillId="0" borderId="1" xfId="0" applyNumberFormat="1" applyFont="1" applyBorder="1" applyAlignment="1">
      <alignment horizontal="center" vertical="top"/>
    </xf>
    <xf numFmtId="0" fontId="59" fillId="0" borderId="0" xfId="0" applyFont="1" applyAlignment="1">
      <alignment horizontal="center" vertical="top"/>
    </xf>
    <xf numFmtId="14" fontId="59" fillId="0" borderId="0" xfId="0" applyNumberFormat="1" applyFont="1" applyAlignment="1">
      <alignment horizontal="center" vertical="top"/>
    </xf>
    <xf numFmtId="183" fontId="59" fillId="0" borderId="1" xfId="4" applyNumberFormat="1" applyFont="1" applyFill="1" applyBorder="1" applyAlignment="1">
      <alignment horizontal="center" vertical="top" wrapText="1"/>
    </xf>
    <xf numFmtId="0" fontId="59" fillId="0" borderId="1" xfId="0" applyFont="1" applyBorder="1" applyAlignment="1">
      <alignment horizontal="left" vertical="top" wrapText="1"/>
    </xf>
    <xf numFmtId="177" fontId="59" fillId="2" borderId="1" xfId="0" applyNumberFormat="1" applyFont="1" applyFill="1" applyBorder="1" applyAlignment="1">
      <alignment horizontal="center" vertical="top"/>
    </xf>
    <xf numFmtId="14" fontId="62" fillId="0" borderId="28" xfId="0" applyNumberFormat="1" applyFont="1" applyBorder="1" applyAlignment="1" applyProtection="1">
      <alignment horizontal="center" vertical="top"/>
      <protection locked="0"/>
    </xf>
    <xf numFmtId="0" fontId="59" fillId="0" borderId="1" xfId="0" applyFont="1" applyBorder="1" applyAlignment="1">
      <alignment vertical="top" wrapText="1"/>
    </xf>
    <xf numFmtId="49" fontId="57" fillId="0" borderId="1" xfId="0" applyNumberFormat="1" applyFont="1" applyBorder="1" applyAlignment="1">
      <alignment horizontal="center" vertical="center" wrapText="1"/>
    </xf>
    <xf numFmtId="188" fontId="56" fillId="0" borderId="1" xfId="4" applyNumberFormat="1" applyFont="1" applyFill="1" applyBorder="1" applyAlignment="1">
      <alignment horizontal="center" vertical="center"/>
    </xf>
    <xf numFmtId="182" fontId="60" fillId="0" borderId="1" xfId="0" applyNumberFormat="1" applyFont="1" applyBorder="1" applyAlignment="1">
      <alignment horizontal="center" vertical="center"/>
    </xf>
    <xf numFmtId="182" fontId="56" fillId="0" borderId="1" xfId="0" applyNumberFormat="1" applyFont="1" applyBorder="1" applyAlignment="1">
      <alignment horizontal="center" vertical="center"/>
    </xf>
    <xf numFmtId="183" fontId="56" fillId="0" borderId="1" xfId="0" applyNumberFormat="1" applyFont="1" applyBorder="1" applyAlignment="1">
      <alignment horizontal="center" vertical="center" wrapText="1"/>
    </xf>
    <xf numFmtId="187" fontId="56" fillId="0" borderId="1" xfId="0" applyNumberFormat="1" applyFont="1" applyBorder="1" applyAlignment="1">
      <alignment horizontal="left" vertical="center" wrapText="1"/>
    </xf>
    <xf numFmtId="184" fontId="58" fillId="0" borderId="0" xfId="0" applyNumberFormat="1" applyFont="1">
      <alignment vertical="center"/>
    </xf>
    <xf numFmtId="177" fontId="56" fillId="2" borderId="1" xfId="0" applyNumberFormat="1" applyFont="1" applyFill="1" applyBorder="1" applyAlignment="1">
      <alignment horizontal="center" vertical="center"/>
    </xf>
    <xf numFmtId="0" fontId="63" fillId="0" borderId="0" xfId="0" applyFont="1">
      <alignment vertical="center"/>
    </xf>
    <xf numFmtId="0" fontId="53" fillId="0" borderId="0" xfId="0" applyFont="1" applyAlignment="1">
      <alignment vertical="center" wrapText="1"/>
    </xf>
    <xf numFmtId="0" fontId="64" fillId="0" borderId="0" xfId="0" applyFont="1">
      <alignment vertical="center"/>
    </xf>
    <xf numFmtId="2" fontId="60" fillId="0" borderId="1" xfId="32" applyNumberFormat="1" applyFont="1" applyFill="1" applyBorder="1" applyAlignment="1">
      <alignment horizontal="center" vertical="top" wrapText="1"/>
    </xf>
    <xf numFmtId="3" fontId="59" fillId="0" borderId="1" xfId="4" applyNumberFormat="1" applyFont="1" applyFill="1" applyBorder="1" applyAlignment="1">
      <alignment horizontal="center" vertical="top"/>
    </xf>
    <xf numFmtId="4" fontId="59" fillId="0" borderId="1" xfId="4" applyNumberFormat="1" applyFont="1" applyFill="1" applyBorder="1" applyAlignment="1">
      <alignment horizontal="center" vertical="top"/>
    </xf>
    <xf numFmtId="4" fontId="56" fillId="0" borderId="1" xfId="0" applyNumberFormat="1" applyFont="1" applyBorder="1" applyAlignment="1">
      <alignment horizontal="center" vertical="center" wrapText="1"/>
    </xf>
    <xf numFmtId="0" fontId="50" fillId="0" borderId="0" xfId="0" quotePrefix="1" applyFont="1" applyAlignment="1">
      <alignment horizontal="left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24" fillId="0" borderId="0" xfId="0" quotePrefix="1" applyFont="1" applyAlignment="1">
      <alignment horizontal="left" vertical="center" wrapText="1"/>
    </xf>
    <xf numFmtId="0" fontId="27" fillId="0" borderId="0" xfId="0" quotePrefix="1" applyFont="1" applyAlignment="1">
      <alignment horizontal="left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14" fontId="28" fillId="0" borderId="0" xfId="0" applyNumberFormat="1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85" fontId="5" fillId="0" borderId="1" xfId="0" applyNumberFormat="1" applyFont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5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20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81" fontId="5" fillId="0" borderId="3" xfId="0" applyNumberFormat="1" applyFont="1" applyBorder="1" applyAlignment="1">
      <alignment horizontal="center" vertical="center" wrapText="1"/>
    </xf>
    <xf numFmtId="181" fontId="5" fillId="0" borderId="4" xfId="0" applyNumberFormat="1" applyFont="1" applyBorder="1" applyAlignment="1">
      <alignment horizontal="center" vertical="center" wrapText="1"/>
    </xf>
    <xf numFmtId="181" fontId="5" fillId="0" borderId="5" xfId="0" applyNumberFormat="1" applyFont="1" applyBorder="1" applyAlignment="1">
      <alignment horizontal="center" vertical="center" wrapText="1"/>
    </xf>
    <xf numFmtId="178" fontId="5" fillId="0" borderId="3" xfId="0" applyNumberFormat="1" applyFont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 wrapText="1"/>
    </xf>
    <xf numFmtId="178" fontId="5" fillId="0" borderId="5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9" fontId="5" fillId="0" borderId="16" xfId="5" applyFont="1" applyBorder="1" applyAlignment="1">
      <alignment horizontal="center" vertical="center" wrapText="1"/>
    </xf>
  </cellXfs>
  <cellStyles count="33">
    <cellStyle name="계산" xfId="1" builtinId="22"/>
    <cellStyle name="백분율" xfId="5" builtinId="5"/>
    <cellStyle name="백분율 2" xfId="3" xr:uid="{00000000-0005-0000-0000-000002000000}"/>
    <cellStyle name="백분율 2 2 2" xfId="23" xr:uid="{DDC32E69-12FD-4657-B844-54FCA1637929}"/>
    <cellStyle name="백분율 2 3" xfId="24" xr:uid="{9114315C-EDFC-434F-B676-DB93601CB0C5}"/>
    <cellStyle name="백분율 3" xfId="21" xr:uid="{FB098862-4097-4C37-A59D-1372267A37AD}"/>
    <cellStyle name="쉼표 [0] 2" xfId="2" xr:uid="{00000000-0005-0000-0000-000004000000}"/>
    <cellStyle name="쉼표 [0] 2 2" xfId="11" xr:uid="{CB26E607-F341-4F52-8B02-8C15B9D669CE}"/>
    <cellStyle name="쉼표 [0] 2 2 2 2" xfId="29" xr:uid="{38BDB9D8-48D3-404B-8A5C-3FB74A593BA8}"/>
    <cellStyle name="쉼표 [0] 2 3" xfId="10" xr:uid="{CE8715E2-4B4E-4657-BB8E-865E10CEDBF0}"/>
    <cellStyle name="쉼표 [0] 2 4" xfId="14" xr:uid="{6B10E2A8-58FC-4EAF-86B7-E687535DD83A}"/>
    <cellStyle name="쉼표 [0] 3" xfId="4" xr:uid="{FA6121E7-CBCC-48CE-B310-4C8A2DB37D42}"/>
    <cellStyle name="쉼표 [0] 3 2" xfId="15" xr:uid="{04977EAF-5FB6-413B-84D8-03BED4BB60DC}"/>
    <cellStyle name="쉼표 [0] 4" xfId="27" xr:uid="{D8031BD9-0CDE-4CCA-9D74-0D1EC3D3FDFC}"/>
    <cellStyle name="쉼표 [0] 5" xfId="28" xr:uid="{3670438A-F9A7-4501-8F29-7A4F4254712D}"/>
    <cellStyle name="쉼표 [0] 5 6" xfId="32" xr:uid="{57BD5223-91FF-45A8-9245-6C9D1BB039DB}"/>
    <cellStyle name="쉼표 [0] 6" xfId="31" xr:uid="{D63653D7-DC43-419A-AA47-1DEA6D658134}"/>
    <cellStyle name="표준" xfId="0" builtinId="0"/>
    <cellStyle name="표준 10 10" xfId="18" xr:uid="{AD362E68-2C1E-44DC-8368-C1079F84CABA}"/>
    <cellStyle name="표준 10 2 3" xfId="9" xr:uid="{E32C3DEE-A79F-4F4C-82E1-8657F26D8867}"/>
    <cellStyle name="표준 102" xfId="12" xr:uid="{E5D97E29-2BE1-4F30-B09D-848F5483699B}"/>
    <cellStyle name="표준 2" xfId="7" xr:uid="{6D603157-6023-42E0-81EF-EC68F3310DF7}"/>
    <cellStyle name="표준 2 19" xfId="6" xr:uid="{798EFDDB-FBAA-4F39-8333-448CD4DC786A}"/>
    <cellStyle name="표준 2 2" xfId="17" xr:uid="{2C597BB2-47F9-4E45-9648-07A9B0792476}"/>
    <cellStyle name="표준 2 2 2" xfId="19" xr:uid="{5F54E59E-090A-46BD-8FBD-AE85C2AD09CB}"/>
    <cellStyle name="표준 3" xfId="20" xr:uid="{43F98114-3614-4CDB-9705-4DF9A3C4C2D0}"/>
    <cellStyle name="표준 3 2" xfId="26" xr:uid="{02471F5F-0AC8-4949-A12C-AAA62E70B50B}"/>
    <cellStyle name="표준 4" xfId="13" xr:uid="{A424319D-B5A9-4BC6-9F88-114465B43348}"/>
    <cellStyle name="표준 5" xfId="30" xr:uid="{C7739BAB-6A92-4691-8EC1-4BB1C49C829D}"/>
    <cellStyle name="표준 6 40" xfId="25" xr:uid="{F1AB7669-9F89-426D-A48C-EB976903793D}"/>
    <cellStyle name="표준 7" xfId="8" xr:uid="{9310F2E1-73E0-40C2-A6F8-9D1A53DD6493}"/>
    <cellStyle name="표준 7 26" xfId="16" xr:uid="{A8BECAAA-D946-46E7-9113-CF3188D29873}"/>
    <cellStyle name="표준 9 2" xfId="22" xr:uid="{C71DA988-605E-4698-996D-9F16D53C23E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0.166\13&#52789;\01%20&#46020;&#52397;&#51060;&#51204;&#49888;&#46020;&#49884;&#44060;&#48156;&#49324;&#50629;\03%20&#44277;&#51221;&#48324;%20&#44288;&#47532;\01%20&#54872;&#44221;&#44592;&#52488;&#49884;&#49444;\05%20&#54872;&#44221;&#50640;&#45320;&#51648;&#51333;&#54633;&#53440;&#50868;\03%20&#50857;&#50669;&#48156;&#51452;\05%20PQ&#54217;&#44032;\&#54217;&#44032;\project\&#50689;&#50629;&#44288;&#47144;\&#49836;&#47084;&#51648;\&#52397;&#51452;&#49836;&#47084;&#51648;\&#49892;&#44277;&#44256;\&#52397;&#51452;&#49836;&#47084;&#51648;-&#52292;&#51216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936;&#51060;&#53552;&#48373;&#44396;\&#54028;&#54000;&#49496;D\PQ\&#53664;&#51648;&#51452;&#53469;&#44277;&#49324;\&#50689;&#54693;&#54217;&#44032;\&#44397;&#51228;&#44284;&#54617;&#48708;&#51648;&#45768;&#49828;&#49324;&#54980;&#54872;&#44221;(16.05.09)\&#44397;&#51228;&#44284;&#54617;&#48708;&#51592;&#45768;&#49828;&#48296;&#53944;&#49324;&#54980;&#54872;&#44221;_(&#51452;)&#44221;&#46041;&#50644;&#51648;&#45768;&#50612;&#4755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36;&#51060;&#53552;&#48373;&#44396;\&#54028;&#54000;&#49496;D\PQ\&#53664;&#51648;&#51452;&#53469;&#44277;&#49324;\&#50689;&#54693;&#54217;&#44032;\&#44397;&#51228;&#44284;&#54617;&#48708;&#51648;&#45768;&#49828;&#49324;&#54980;&#54872;&#44221;(16.05.09)\&#44397;&#51228;&#44284;&#54617;&#48708;&#51592;&#45768;&#49828;&#48296;&#53944;&#49324;&#54980;&#54872;&#44221;_(&#51452;)&#44221;&#46041;&#50644;&#51648;&#45768;&#50612;&#4755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Q&#51089;&#50629;&#49892;\2021&#45380;&#46020;\10&#50900;&#48516;\&#54620;&#44397;&#53664;&#51648;&#51452;&#53469;&#44277;&#49324;(&#45824;&#44396;&#50672;&#54840;&#44277;&#44277;&#51452;&#53469;&#51648;&#44396;&#49324;&#54980;)&#45796;&#50896;\&#45796;&#50896;\&#45796;&#50896;&#51089;&#49457;&#48516;_&#49457;&#45224;&#44552;&#53664;%20&#44277;&#44277;&#51452;&#53469;&#51648;&#44396;%20&#49324;&#54980;_&#46041;&#51068;%20-%20&#52572;&#51333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5936;&#51060;&#53552;&#48373;&#44396;\&#54028;&#54000;&#49496;D\PQ\&#53664;&#51648;&#51452;&#53469;&#44277;&#49324;\&#50689;&#54693;&#54217;&#44032;\&#44397;&#51228;&#44284;&#54617;&#48708;&#51648;&#45768;&#49828;&#49324;&#54980;&#54872;&#44221;(16.05.09)\&#44397;&#51228;&#44284;&#54617;&#48708;&#51592;&#45768;&#49828;&#48296;&#53944;&#49324;&#54980;&#54872;&#44221;_(&#51452;)&#44221;&#46041;&#50644;&#51648;&#45768;&#50612;&#4755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96보완계획7.12"/>
      <sheetName val="하천제원"/>
      <sheetName val="내역서 "/>
      <sheetName val="PILE"/>
      <sheetName val="노임단가"/>
      <sheetName val="입력DATA1"/>
      <sheetName val="제4호(사업수행능력 참여현황)"/>
      <sheetName val="지주토목내역서"/>
      <sheetName val="직접인건비호표(항목60%)"/>
      <sheetName val="직접경비호표"/>
      <sheetName val="#REF"/>
      <sheetName val="정부노임"/>
      <sheetName val="EP0618"/>
      <sheetName val="주식"/>
      <sheetName val="(C)원내역"/>
      <sheetName val="품셈TABLE"/>
      <sheetName val="배수통관(좌)"/>
      <sheetName val="DATE"/>
      <sheetName val="일위대가목록(2)"/>
      <sheetName val="자재조서"/>
      <sheetName val="하조서"/>
      <sheetName val="공사요율"/>
      <sheetName val="내역서"/>
      <sheetName val="1. 설계조건 2.단면가정 3. 하중계산"/>
      <sheetName val="DATA 입력란"/>
      <sheetName val="설계예산2"/>
      <sheetName val="직접경비"/>
      <sheetName val="직접인건비"/>
      <sheetName val="1_설계조건_"/>
      <sheetName val="PILE_"/>
      <sheetName val="6PILE__(돌출)"/>
      <sheetName val="공사비"/>
      <sheetName val="적용기준"/>
      <sheetName val="토사(PE)"/>
      <sheetName val="1.설계기준"/>
      <sheetName val="총괄내역서"/>
      <sheetName val="제출내역 (2)"/>
      <sheetName val="공사비예산서"/>
      <sheetName val="5.정산서"/>
      <sheetName val="입찰안"/>
      <sheetName val="각종양식"/>
      <sheetName val="교각계산"/>
      <sheetName val="ITEM"/>
      <sheetName val="SG"/>
      <sheetName val="입력창"/>
      <sheetName val="Sheet1 (2)"/>
      <sheetName val="실행철강하도"/>
      <sheetName val="Sheet1"/>
      <sheetName val="노임단가명세표"/>
      <sheetName val="집계표"/>
      <sheetName val="본서하반기"/>
      <sheetName val="하반기(지구대)"/>
      <sheetName val="장비경비"/>
      <sheetName val="갑지"/>
      <sheetName val="청계천(좌)내역"/>
      <sheetName val="군자교"/>
      <sheetName val="수량산출"/>
      <sheetName val="8.PILE  (돌출)"/>
      <sheetName val="우배수"/>
      <sheetName val="기계경비"/>
      <sheetName val="날개벽(시점좌측)"/>
      <sheetName val="정렬"/>
      <sheetName val="조명시설"/>
      <sheetName val="종배수관(신)"/>
      <sheetName val="적용단위길이"/>
      <sheetName val="자료입력"/>
      <sheetName val="종배수관면벽신"/>
      <sheetName val="입출재고현황 (2)"/>
      <sheetName val="단위수량"/>
      <sheetName val="중사"/>
      <sheetName val="FAB별"/>
      <sheetName val="인부노임"/>
      <sheetName val="1.설계조건"/>
      <sheetName val="노무비"/>
      <sheetName val="U-TYPE(1)"/>
      <sheetName val="바닥판"/>
      <sheetName val="설계조건"/>
      <sheetName val="BOX단위철근"/>
      <sheetName val="광주운남을"/>
      <sheetName val="I一般比"/>
      <sheetName val="단가적용기준"/>
      <sheetName val="견적"/>
      <sheetName val="포장공(집계)"/>
      <sheetName val="BID"/>
      <sheetName val="간접경상비"/>
      <sheetName val="직노"/>
      <sheetName val="일반수량"/>
      <sheetName val="집계"/>
      <sheetName val="포장공사"/>
      <sheetName val="준설량산정표"/>
      <sheetName val="토목내역서"/>
      <sheetName val="수량명세서"/>
      <sheetName val="지수"/>
      <sheetName val="200"/>
      <sheetName val="백암비스타내역"/>
      <sheetName val="수로단위수량"/>
      <sheetName val="포장물량집계"/>
      <sheetName val="DATA"/>
      <sheetName val="토공사"/>
      <sheetName val="sw1"/>
      <sheetName val="보차도경계석"/>
      <sheetName val="표지"/>
      <sheetName val="맨홀수량산출"/>
      <sheetName val="설계예산서"/>
      <sheetName val="용수로단위수량"/>
      <sheetName val="단가"/>
      <sheetName val="시중노임단가"/>
      <sheetName val="도급"/>
      <sheetName val="물가시세"/>
      <sheetName val="_________ok___________________2"/>
      <sheetName val="일위대가"/>
      <sheetName val="기초"/>
      <sheetName val="98수문일위"/>
      <sheetName val="도면출력"/>
      <sheetName val="사다리"/>
      <sheetName val="갑지(추정)"/>
      <sheetName val="시행후면적"/>
      <sheetName val="수지예산"/>
      <sheetName val="금액내역서"/>
      <sheetName val="가정급수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Sheet1"/>
      <sheetName val="종배수관"/>
      <sheetName val="DATE"/>
      <sheetName val="단가산출"/>
      <sheetName val="자재"/>
      <sheetName val="수량집계"/>
      <sheetName val="마산방향"/>
      <sheetName val="진주방향"/>
      <sheetName val="물집"/>
      <sheetName val="현장조사"/>
      <sheetName val="날개벽수량표"/>
      <sheetName val="지구단위계획"/>
      <sheetName val="3지구단위"/>
      <sheetName val="대창(장성)"/>
      <sheetName val="대창(함평)-창열"/>
      <sheetName val="노임"/>
      <sheetName val="수안보-MBR1"/>
      <sheetName val="내역표지"/>
      <sheetName val="Sheet17"/>
      <sheetName val="BID"/>
      <sheetName val="입찰안"/>
      <sheetName val="일반수량총괄집계"/>
      <sheetName val="맨홀수량산출"/>
      <sheetName val="1.설계조건"/>
      <sheetName val="70%"/>
      <sheetName val="sheets"/>
      <sheetName val="맨홀수량"/>
      <sheetName val="1~69"/>
      <sheetName val="ABUT수량-A1"/>
      <sheetName val="우배수"/>
      <sheetName val="계산식"/>
      <sheetName val="단위수량"/>
      <sheetName val="총괄표"/>
      <sheetName val="내역서"/>
      <sheetName val="일위대가표"/>
      <sheetName val="내역(중앙)"/>
      <sheetName val="말뚝지지력산정"/>
      <sheetName val="예정(3)"/>
      <sheetName val="동원(3)"/>
      <sheetName val="1.3.1절점좌표"/>
      <sheetName val="1.1설계기준"/>
      <sheetName val="실행철강하도"/>
      <sheetName val="삼보지질"/>
      <sheetName val="터널조도"/>
      <sheetName val="DATA"/>
      <sheetName val="수량산출"/>
      <sheetName val="TYPE-1"/>
      <sheetName val="5지구단위"/>
      <sheetName val="품셈TABLE"/>
      <sheetName val="변경후-SHEET"/>
      <sheetName val="산출근거"/>
      <sheetName val="총집계표"/>
      <sheetName val="우각부보강"/>
      <sheetName val="9GNG운반"/>
      <sheetName val="물질수지-음식물  "/>
      <sheetName val="WIND"/>
      <sheetName val="8.PILE  (돌출)"/>
      <sheetName val="FAB별"/>
      <sheetName val="최종보고1"/>
      <sheetName val="보성조서"/>
      <sheetName val="이토변실(A3-LINE)"/>
      <sheetName val="제6호"/>
      <sheetName val="단가"/>
      <sheetName val="방음벽기초(H=4m)"/>
      <sheetName val="집수정"/>
      <sheetName val="산출내역서집계표"/>
      <sheetName val="일위대가"/>
      <sheetName val="노임단가"/>
      <sheetName val="터파기및재료"/>
      <sheetName val="TYPE-A"/>
      <sheetName val="원형맨홀수량"/>
      <sheetName val="단면가정"/>
      <sheetName val="집계표"/>
      <sheetName val="가도공"/>
      <sheetName val="조명시설"/>
      <sheetName val="가시설(TYPE-A)"/>
      <sheetName val="1-1평균터파기고(1)"/>
      <sheetName val="교각1"/>
      <sheetName val="변화치수"/>
      <sheetName val="차액보증"/>
      <sheetName val="식재가격"/>
      <sheetName val="식재총괄"/>
      <sheetName val="일위목록"/>
      <sheetName val="원형1호맨홀토공수량"/>
      <sheetName val="3BL공동구 수량"/>
      <sheetName val="1차3회-개소별명세서-빨간색-인쇄용(21873)"/>
      <sheetName val="인상효1"/>
      <sheetName val="N賃率-職"/>
      <sheetName val="MFAB"/>
      <sheetName val="MFRT"/>
      <sheetName val="MPKG"/>
      <sheetName val="MPRD"/>
      <sheetName val="설 계"/>
      <sheetName val="guard(mac)"/>
      <sheetName val="내역서 (2)"/>
      <sheetName val="대운산출"/>
      <sheetName val="수문일1"/>
      <sheetName val="식재수량표"/>
      <sheetName val="2002하반기노임기준"/>
      <sheetName val="내역서01"/>
      <sheetName val="정렬"/>
      <sheetName val="기둥(원형)"/>
      <sheetName val="수자재단위당"/>
      <sheetName val="단가 및 재료비"/>
      <sheetName val="단가산출1"/>
      <sheetName val="NOMUBI"/>
      <sheetName val="일위"/>
      <sheetName val="설계"/>
      <sheetName val="바닥판"/>
      <sheetName val="입력DATA"/>
      <sheetName val="조도계산서 (도서)"/>
      <sheetName val="5.모델링"/>
      <sheetName val="흙쌓기도수로설치현황(1)"/>
      <sheetName val="플랜트 설치"/>
      <sheetName val="교통대책내역"/>
      <sheetName val="MOTOR"/>
      <sheetName val="4.말뚝설계"/>
      <sheetName val="1호맨홀수량산출"/>
      <sheetName val="인구밀도산정"/>
      <sheetName val="1호철근량"/>
      <sheetName val="수직구(H-pile)"/>
      <sheetName val="1호맨홀가감수량"/>
      <sheetName val="쌍송교"/>
      <sheetName val="상-교대(A1-A2)"/>
      <sheetName val="교통표지판수량집계표"/>
      <sheetName val="평균터파기고(1-2,ASP)"/>
      <sheetName val="COPING"/>
      <sheetName val="시중노임단가"/>
      <sheetName val="배수통관(좌)"/>
      <sheetName val="capbeam(1)"/>
      <sheetName val="단가(1)"/>
      <sheetName val="INPUT"/>
      <sheetName val="4차원가계산서"/>
      <sheetName val="조건표"/>
      <sheetName val="토목주소"/>
      <sheetName val="프랜트면허"/>
      <sheetName val="내역"/>
      <sheetName val="기초계산(Pmax)"/>
      <sheetName val="설계조건"/>
      <sheetName val="안정계산"/>
      <sheetName val="단면검토"/>
      <sheetName val="참조자료"/>
      <sheetName val="단위수량(출력X)"/>
      <sheetName val="단면치수"/>
      <sheetName val="POOM_MOTO"/>
      <sheetName val="식생블럭단위수량"/>
      <sheetName val="상촌2교-일반수량집계"/>
      <sheetName val="설비"/>
      <sheetName val="표지"/>
      <sheetName val="진상-금이"/>
      <sheetName val="수리계산(2021)"/>
      <sheetName val="4.교통시설공"/>
      <sheetName val="상수도토공집계표"/>
      <sheetName val="신호등일위대가"/>
      <sheetName val="sw1"/>
      <sheetName val="가정급수관"/>
      <sheetName val="입찰보고"/>
      <sheetName val="과천MAIN"/>
      <sheetName val="99 조정금액"/>
      <sheetName val="단가비교표_공통1"/>
      <sheetName val="투찰"/>
      <sheetName val="JUCKEYK"/>
      <sheetName val="1-1"/>
      <sheetName val="교각계산"/>
      <sheetName val="토공1차"/>
      <sheetName val="JUCK"/>
      <sheetName val="대비"/>
      <sheetName val="Sheet1 (2)"/>
      <sheetName val="수목단가"/>
      <sheetName val="보차도경계석"/>
      <sheetName val="지수"/>
      <sheetName val="1.설계기준"/>
      <sheetName val="노무비"/>
      <sheetName val="평3"/>
      <sheetName val="자재비"/>
      <sheetName val="L_RPTA05_목록"/>
      <sheetName val="6PILE__(돌출)"/>
      <sheetName val="기기리스트"/>
      <sheetName val="집계표(육상)"/>
      <sheetName val="연결임시"/>
      <sheetName val="인수공규격"/>
      <sheetName val="인건-측정"/>
      <sheetName val="설계예산서"/>
      <sheetName val="기초자료"/>
      <sheetName val="4.2유효폭의 계산"/>
      <sheetName val="3. 지하차도 물량 집계표"/>
      <sheetName val="2호맨홀공제수량"/>
      <sheetName val="01AC"/>
      <sheetName val="일위대가(가설)"/>
      <sheetName val="6공구(당초)"/>
      <sheetName val="입력창"/>
      <sheetName val="설계내역서"/>
      <sheetName val="전력구구조물산근"/>
      <sheetName val="토공 total"/>
      <sheetName val="집계"/>
      <sheetName val="건축내역"/>
      <sheetName val="건축원가계산서"/>
      <sheetName val="미드수량"/>
      <sheetName val="배수내역 (2)"/>
      <sheetName val="포장공(집계)"/>
      <sheetName val="라.공사비"/>
      <sheetName val="다.도서인쇄비"/>
      <sheetName val="공사개요"/>
      <sheetName val="CALCULATION"/>
      <sheetName val="수량산출서(당초)"/>
      <sheetName val="XL4Poppy"/>
      <sheetName val="토사(PE)"/>
      <sheetName val="토공"/>
      <sheetName val="물가시세"/>
      <sheetName val="내역(창신)"/>
      <sheetName val="T13(P68~72,78)"/>
      <sheetName val="가시설수량"/>
      <sheetName val="Macro1"/>
      <sheetName val="보도경계블럭"/>
      <sheetName val="Total"/>
      <sheetName val="106C0300"/>
      <sheetName val="목차"/>
      <sheetName val="眞비상(진주)"/>
      <sheetName val="경비_원본"/>
      <sheetName val="계산서(곡선부)"/>
      <sheetName val="-치수표(곡선부)"/>
      <sheetName val="Y-WORK"/>
      <sheetName val="토목2"/>
      <sheetName val="맨홀수량집계"/>
      <sheetName val="일위대가(계측기설치)"/>
      <sheetName val="기계경비"/>
      <sheetName val="8-3기계경비"/>
      <sheetName val="횡배수관집현황(2공구)"/>
      <sheetName val="7.산출집계"/>
      <sheetName val="3.단가산출서"/>
      <sheetName val="4.일위산출"/>
      <sheetName val="9.자재단가"/>
      <sheetName val="단위중량"/>
      <sheetName val="화산경계"/>
      <sheetName val="용소리교"/>
      <sheetName val="맨홀토공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수량인공"/>
      <sheetName val="SORCE1"/>
      <sheetName val="갑지(추정)"/>
      <sheetName val="A LINE"/>
      <sheetName val="수토공단위당"/>
      <sheetName val="J형측구단위수량"/>
      <sheetName val="노임목록"/>
      <sheetName val="자재목록"/>
      <sheetName val="중기목록"/>
      <sheetName val="PLCAL"/>
      <sheetName val="건축"/>
      <sheetName val="관급자재"/>
      <sheetName val="1호토공"/>
      <sheetName val="소업1교"/>
      <sheetName val="통합"/>
      <sheetName val="ⴭⴭⴭⴭ"/>
      <sheetName val="tggwan(mac)"/>
      <sheetName val="전체내역 (2)"/>
      <sheetName val="용집"/>
      <sheetName val="간접"/>
      <sheetName val="PI"/>
      <sheetName val="정부노임단가"/>
      <sheetName val="지급자재"/>
      <sheetName val="빗물받이(910-510-410)"/>
      <sheetName val="설계기준"/>
      <sheetName val="J直材4"/>
      <sheetName val="구조물토적"/>
      <sheetName val="토목공사일반"/>
      <sheetName val="대로근거"/>
      <sheetName val="중로근거"/>
      <sheetName val="1 설계 기준"/>
      <sheetName val="부하계산서"/>
      <sheetName val="wall"/>
      <sheetName val="일위대가목록"/>
      <sheetName val="작업설단가"/>
      <sheetName val="SLAB&quot;1&quot;"/>
      <sheetName val="주차구획선수량"/>
      <sheetName val="FC-101"/>
      <sheetName val="사업비"/>
      <sheetName val="조성원가DATA"/>
      <sheetName val="1SPAN"/>
      <sheetName val="공통가설"/>
      <sheetName val="본부장"/>
      <sheetName val="확약서"/>
      <sheetName val="Sheet3"/>
      <sheetName val="토목"/>
      <sheetName val="옥외"/>
      <sheetName val="공통(20-91)"/>
      <sheetName val="전차선로 물량표"/>
      <sheetName val="한강운반비"/>
      <sheetName val="사용성검토"/>
      <sheetName val="45,46"/>
      <sheetName val="FOOTING단면력"/>
      <sheetName val="SCH"/>
      <sheetName val="준검 내역서"/>
      <sheetName val="인원투입계획"/>
      <sheetName val="조정설계비2"/>
      <sheetName val="견적대비"/>
      <sheetName val="농로수량집계"/>
      <sheetName val="농로토공집계"/>
      <sheetName val="직접인건비"/>
      <sheetName val="공사비내역서"/>
      <sheetName val="D=700"/>
      <sheetName val="목록"/>
      <sheetName val="산출내역서"/>
      <sheetName val="일반부표"/>
      <sheetName val="시설물일위"/>
      <sheetName val="광양방향"/>
      <sheetName val="원가"/>
      <sheetName val="수량집계표"/>
      <sheetName val="토적표"/>
      <sheetName val="근로자자료입력"/>
      <sheetName val="참고자료"/>
      <sheetName val="L형옹벽단위수량(35)"/>
      <sheetName val="단면 (2)"/>
      <sheetName val="Oper Amount"/>
      <sheetName val="갑지"/>
      <sheetName val="교통처리우회도로"/>
      <sheetName val="다이꾸"/>
      <sheetName val="설계명세"/>
      <sheetName val="직공비"/>
      <sheetName val="현금예금"/>
      <sheetName val="총괄집계 "/>
      <sheetName val="배수내역"/>
      <sheetName val="이름정의"/>
      <sheetName val=" 견적서"/>
      <sheetName val="설계서식"/>
      <sheetName val="BOX(8.0X3.4)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산근"/>
      <sheetName val="직노"/>
      <sheetName val="CONCRETE"/>
      <sheetName val=" 토목 처리장도급내역서 "/>
      <sheetName val="주빔의 설계"/>
      <sheetName val="교각토공"/>
      <sheetName val="98수문일위"/>
      <sheetName val="부안일위"/>
      <sheetName val="도장수량(하1)"/>
      <sheetName val="주형"/>
      <sheetName val="7.전산해석결과"/>
      <sheetName val="우각부검토"/>
      <sheetName val="위치"/>
      <sheetName val="할증"/>
      <sheetName val="도로횡단-D300"/>
      <sheetName val=" ｹ-ﾌﾞﾙ"/>
      <sheetName val="덕전리"/>
      <sheetName val="부하(성남)"/>
      <sheetName val="단가산출(문안수정)"/>
      <sheetName val="1단계"/>
      <sheetName val="정부노임"/>
      <sheetName val="설계내역(2001)"/>
      <sheetName val="각종양식"/>
      <sheetName val="자압1"/>
      <sheetName val="조명율"/>
      <sheetName val="장비집계"/>
      <sheetName val="단가목록"/>
      <sheetName val="단중표"/>
      <sheetName val="우수"/>
      <sheetName val="POL6차-PIPING"/>
      <sheetName val="구조물공집계"/>
      <sheetName val="NYS"/>
      <sheetName val="TABLE"/>
      <sheetName val="차선도색수량집계"/>
      <sheetName val="접속도로1"/>
      <sheetName val="Front"/>
      <sheetName val="중기일위대가"/>
      <sheetName val="U-TYPE(1)"/>
      <sheetName val="Sheet2"/>
      <sheetName val="포장총괄집계표"/>
      <sheetName val="부대내역"/>
      <sheetName val="집수정(600-700)"/>
      <sheetName val="대조표(0108)"/>
      <sheetName val="화재 탐지 설비"/>
      <sheetName val="설계내역"/>
      <sheetName val="기계경비일람"/>
      <sheetName val="산#3-2-2"/>
      <sheetName val="약품공급2"/>
      <sheetName val="일위대가목차"/>
      <sheetName val="일반공사"/>
      <sheetName val="스포회원매출"/>
      <sheetName val="토공총괄표"/>
      <sheetName val="부관수량집계"/>
      <sheetName val="3.3 상하수도비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토공산근"/>
      <sheetName val="장비"/>
      <sheetName val="사리부설"/>
      <sheetName val="4.2.1 마루높이 검토"/>
      <sheetName val="설계흐름도"/>
      <sheetName val="지급(1)"/>
      <sheetName val="내역1"/>
      <sheetName val="데이타"/>
      <sheetName val="현장관리비"/>
      <sheetName val="시설수량표"/>
      <sheetName val="주식"/>
      <sheetName val="COVER"/>
      <sheetName val="설직재-1"/>
      <sheetName val="분전함신설"/>
      <sheetName val="접지1종"/>
      <sheetName val="실행예산"/>
      <sheetName val="집계표(수배전제조구매)"/>
      <sheetName val="참고&lt;배관단면적&gt;"/>
      <sheetName val="참고&lt;케이블단면적&gt;"/>
      <sheetName val="일반맨홀수량집계(A-7 LINE)"/>
      <sheetName val="건축도면 진행자료"/>
      <sheetName val="소총괄표1"/>
      <sheetName val="지진시"/>
      <sheetName val="대림경상68억"/>
      <sheetName val="WORK"/>
      <sheetName val="부하LOAD"/>
      <sheetName val="기본일위"/>
      <sheetName val="3련 BOX"/>
      <sheetName val="슬래브(유곡)"/>
      <sheetName val="데리네이타현황"/>
      <sheetName val="안정검토(온1)"/>
      <sheetName val="경상비"/>
      <sheetName val="cost"/>
      <sheetName val="참조"/>
      <sheetName val="사다리"/>
      <sheetName val="예산서"/>
      <sheetName val="단면(RW1)"/>
      <sheetName val="건축공사"/>
      <sheetName val="원본"/>
      <sheetName val="분뇨"/>
      <sheetName val="H-PILE수량집계"/>
      <sheetName val="노임단가명세표"/>
      <sheetName val="1. 설계조건 2.단면가정 3. 하중계산"/>
      <sheetName val="DATA 입력란"/>
      <sheetName val="CODE"/>
      <sheetName val="값"/>
      <sheetName val="콘센트신설"/>
      <sheetName val="배수공"/>
      <sheetName val="가시설단위수량"/>
      <sheetName val="지장물C"/>
      <sheetName val="JJ"/>
      <sheetName val="을지"/>
      <sheetName val="백호우계수"/>
      <sheetName val="상수도공-간지"/>
      <sheetName val="8.수량산출 (2)"/>
      <sheetName val="설명서"/>
      <sheetName val="예정공정표"/>
      <sheetName val="표지1"/>
      <sheetName val="중기비"/>
      <sheetName val="제수"/>
      <sheetName val="공기"/>
      <sheetName val="3_2_집기비품교체주기"/>
      <sheetName val="현금및현금등가물"/>
      <sheetName val="자재단가비교표"/>
      <sheetName val="ilch"/>
      <sheetName val="인구"/>
      <sheetName val="단가조사"/>
      <sheetName val="단가산출(T)"/>
      <sheetName val="위치도"/>
      <sheetName val="100만평"/>
      <sheetName val="적용토목"/>
      <sheetName val="와동25-3(변경)"/>
      <sheetName val="산근1(인건비)"/>
      <sheetName val="수정일위대가"/>
      <sheetName val="단가표"/>
      <sheetName val="단양 00 아파트-세부내역"/>
      <sheetName val="품셈집계표"/>
      <sheetName val="자재조사표"/>
      <sheetName val="Macro(차단기)"/>
      <sheetName val="일일작업보고"/>
      <sheetName val="1호맨홀토공"/>
      <sheetName val="I.설계조건"/>
      <sheetName val="단 가"/>
      <sheetName val="허용지지력"/>
      <sheetName val="열차단및공급"/>
      <sheetName val="001"/>
      <sheetName val="투찰내역"/>
      <sheetName val="원가계산서"/>
      <sheetName val="ITEM"/>
      <sheetName val="용수량(생활용수)"/>
      <sheetName val="관일"/>
      <sheetName val="버스운행안내"/>
      <sheetName val="예방접종계획"/>
      <sheetName val="근태계획서"/>
      <sheetName val="총괄내역서"/>
      <sheetName val="관급"/>
      <sheetName val="토목수량(공정)"/>
      <sheetName val="대운반(철재)"/>
      <sheetName val="7.PILE  (돌출)"/>
      <sheetName val="수량명세서"/>
      <sheetName val="copy"/>
      <sheetName val="48전력선로일위"/>
      <sheetName val="3CHBDC"/>
      <sheetName val="청학계"/>
      <sheetName val="주beam"/>
      <sheetName val="ÄÉÀÌºí½Å¼³"/>
      <sheetName val="관경결정"/>
      <sheetName val="식재인부"/>
      <sheetName val="운반비"/>
      <sheetName val="횡 연장"/>
      <sheetName val="위치조서"/>
      <sheetName val="날개수량1.5"/>
      <sheetName val="공작물조직표(용배수)"/>
      <sheetName val="신축이음1m당수량"/>
      <sheetName val="기성고내역"/>
      <sheetName val="_산근2_"/>
      <sheetName val="_산근5_"/>
      <sheetName val="마산월령동골조물량변경"/>
      <sheetName val="Sheet4"/>
      <sheetName val="공비대비"/>
      <sheetName val="을-ATYPE"/>
      <sheetName val="기본사항"/>
      <sheetName val="환산"/>
      <sheetName val="노무비단가"/>
      <sheetName val="기계설비"/>
      <sheetName val="건축공사실행"/>
      <sheetName val="I一般比"/>
      <sheetName val="건축원가"/>
      <sheetName val="Baby일위대가"/>
      <sheetName val="철거산출근거"/>
      <sheetName val="견적서"/>
      <sheetName val="백암비스타내역"/>
      <sheetName val="인건비 "/>
      <sheetName val="내역서(기계)"/>
      <sheetName val="납부서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역T형옹벽(3.0)"/>
      <sheetName val="유동표(변경)"/>
      <sheetName val="단가비교표"/>
      <sheetName val="역T형교대(말뚝기초)"/>
      <sheetName val="이토변실"/>
      <sheetName val="신천3호용수로"/>
      <sheetName val="단위단가"/>
      <sheetName val="교대(A1)"/>
      <sheetName val="연결관암거"/>
      <sheetName val="2공구산출내역"/>
      <sheetName val="토공집계표"/>
      <sheetName val="수단"/>
      <sheetName val="형틀"/>
      <sheetName val="제수변수량"/>
      <sheetName val="공기변수량"/>
      <sheetName val="경비2내역"/>
      <sheetName val="주관사업"/>
      <sheetName val="토량산출서"/>
      <sheetName val="내역원본"/>
      <sheetName val="품셈표"/>
      <sheetName val="markup"/>
      <sheetName val="강교(당초수량)"/>
      <sheetName val="갑지1"/>
      <sheetName val="danga"/>
      <sheetName val="내역(1단양수장)"/>
      <sheetName val="수량산근(출력X)"/>
      <sheetName val="표준화수량집계표(출력X)"/>
      <sheetName val="품셈총괄(출력X)"/>
      <sheetName val="배수및구조물공1"/>
      <sheetName val="총괄내역"/>
      <sheetName val="옹벽"/>
      <sheetName val="종단계산"/>
      <sheetName val="실행비교"/>
      <sheetName val="LOPCALC"/>
      <sheetName val="상부"/>
      <sheetName val="단면력"/>
      <sheetName val="신축이음"/>
      <sheetName val="내진"/>
      <sheetName val="내진삽도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슬래브"/>
      <sheetName val="교대"/>
      <sheetName val="교각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배수장토목공사비"/>
      <sheetName val="별표집계"/>
      <sheetName val="4)유동표"/>
      <sheetName val="중산교"/>
      <sheetName val="자재단가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200"/>
      <sheetName val="신기1-LINE별연장"/>
      <sheetName val="대치판정"/>
      <sheetName val="계산중"/>
      <sheetName val="횡배위치"/>
      <sheetName val="샌딩 에폭시 도장"/>
      <sheetName val="적용단위길이"/>
      <sheetName val="A-4"/>
      <sheetName val="옹벽철근"/>
      <sheetName val="청천내"/>
      <sheetName val="전신환매도율"/>
      <sheetName val="SG"/>
      <sheetName val="PIER수량m1"/>
      <sheetName val="ASP포장"/>
      <sheetName val="수질정화시설"/>
      <sheetName val="노임이"/>
      <sheetName val="EACT10"/>
      <sheetName val="날개벽"/>
      <sheetName val="입출재고현황 (2)"/>
      <sheetName val="L형옹벽단위수량(25)"/>
      <sheetName val="공사내역"/>
      <sheetName val="도근좌표"/>
      <sheetName val="실행내역서"/>
      <sheetName val="일반맨홀수량집계"/>
      <sheetName val="전기단가조사서"/>
      <sheetName val="Stem Footing"/>
      <sheetName val="부속동"/>
      <sheetName val="2000년1차"/>
      <sheetName val="제잡비.xls"/>
      <sheetName val="좌측"/>
      <sheetName val="약품설비"/>
      <sheetName val="경비단가"/>
      <sheetName val="97노임단가"/>
      <sheetName val="가압장(토목)"/>
      <sheetName val="말뚝기초"/>
      <sheetName val="관로공수량집계표(본선)"/>
      <sheetName val="집계장(대목_실행)"/>
      <sheetName val="전계가"/>
      <sheetName val="횡배수관토공수량"/>
      <sheetName val="2.단면가정"/>
      <sheetName val="PROJECT BRIEF(EX.NEW)"/>
      <sheetName val="기존"/>
      <sheetName val="자압"/>
      <sheetName val="공용시설내역"/>
      <sheetName val="안전노무비(3월)"/>
      <sheetName val="배수공 주요자재 집계표"/>
      <sheetName val="공사비집계"/>
      <sheetName val="가설건물"/>
      <sheetName val="포장재료(1)"/>
      <sheetName val="4.고용보험"/>
      <sheetName val="공량산출서"/>
      <sheetName val="깨기"/>
      <sheetName val="주방환기"/>
      <sheetName val="차선도색현황"/>
      <sheetName val="양수장(기계)"/>
      <sheetName val="단가비교"/>
      <sheetName val="2000년하반기"/>
      <sheetName val="도로토적"/>
      <sheetName val="증감대비"/>
      <sheetName val="IMPEADENCE MAP 취수장"/>
      <sheetName val="전력구구조물산근2구간"/>
      <sheetName val="Sheet5"/>
      <sheetName val="조정금액결과표 (차수별)"/>
      <sheetName val="기초공"/>
      <sheetName val="입찰결과보고"/>
      <sheetName val="양식"/>
      <sheetName val="인건비"/>
      <sheetName val="견적대비표"/>
      <sheetName val="수원역(전체분)설계서"/>
      <sheetName val="충주"/>
      <sheetName val="자료입력"/>
      <sheetName val="1,2공구원가계산서"/>
      <sheetName val="1공구산출내역서"/>
      <sheetName val="외천교"/>
      <sheetName val="일위(PN)"/>
      <sheetName val="내역서(당초변경)"/>
      <sheetName val="HANDHOLE(2)"/>
      <sheetName val="흄관기초"/>
      <sheetName val="지장물조서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-표지"/>
      <sheetName val="집계표"/>
      <sheetName val="1.1 사업책임기술자"/>
      <sheetName val="1.2 분야책임기술자"/>
      <sheetName val="1.3 분야별참여기술자"/>
      <sheetName val="2. 유사용역"/>
      <sheetName val="3. 신용도"/>
      <sheetName val="4.1 기술개발(건화)"/>
      <sheetName val="기술개발(경호)"/>
      <sheetName val="기술개발(도화)"/>
      <sheetName val="기술개발(벽산)"/>
      <sheetName val="기술개발(삼안)"/>
      <sheetName val="기술개발(한종)"/>
      <sheetName val="4.2 투자실적"/>
      <sheetName val="5. 중복도"/>
      <sheetName val="6. 가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평가표"/>
      <sheetName val="평가자"/>
      <sheetName val="총괄경력"/>
      <sheetName val="분야별책임경력"/>
      <sheetName val="분야별경력"/>
      <sheetName val="총괄실적"/>
      <sheetName val="분야별책임실적"/>
      <sheetName val="분야별실적"/>
      <sheetName val="업무여유도"/>
      <sheetName val="교육훈련"/>
      <sheetName val="과업의이해도"/>
      <sheetName val="환경평가업체"/>
      <sheetName val="업체수행실적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가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평가표"/>
      <sheetName val="평가자"/>
      <sheetName val="총괄경력"/>
      <sheetName val="분야별책임경력"/>
      <sheetName val="분야별경력"/>
      <sheetName val="총괄실적"/>
      <sheetName val="분야별책임실적"/>
      <sheetName val="분야별실적"/>
      <sheetName val="업무여유도"/>
      <sheetName val="교육훈련"/>
      <sheetName val="과업의이해도"/>
      <sheetName val="환경평가업체"/>
      <sheetName val="업체수행실적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가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평가표"/>
      <sheetName val="평가자"/>
      <sheetName val="총괄경력"/>
      <sheetName val="분야별책임경력(권오국)"/>
      <sheetName val="분야별경력(박희환)"/>
      <sheetName val="총괄실적"/>
      <sheetName val="분야별책임실적(권오국)"/>
      <sheetName val="분야별실적(박희환)"/>
      <sheetName val="업무여유도(권오국)"/>
      <sheetName val="업무여유도(박희환)"/>
      <sheetName val="교육훈련(권오국,박희환)"/>
      <sheetName val="과업의이해도(권오국,박희환)"/>
      <sheetName val="환경평가업체(다원피앤디)"/>
      <sheetName val="업체수행실적(다원피앤디)"/>
      <sheetName val="신용도(다원피앤디)"/>
      <sheetName val="부실벌점(다원피앤디)"/>
      <sheetName val="기술투자(다원피앤디)"/>
      <sheetName val="개발(주관)"/>
      <sheetName val="개발(협력)"/>
      <sheetName val="개발(협력2)"/>
      <sheetName val="활용(주관)"/>
      <sheetName val="활용(협력)"/>
      <sheetName val="활용(협력2)"/>
      <sheetName val="가감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평가표"/>
      <sheetName val="평가자"/>
      <sheetName val="총괄경력"/>
      <sheetName val="분야별책임경력"/>
      <sheetName val="분야별경력"/>
      <sheetName val="총괄실적"/>
      <sheetName val="분야별책임실적"/>
      <sheetName val="분야별실적"/>
      <sheetName val="업무여유도"/>
      <sheetName val="교육훈련"/>
      <sheetName val="과업의이해도"/>
      <sheetName val="환경평가업체"/>
      <sheetName val="업체수행실적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가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A6459-EECB-4726-80BB-40AEFE9B6B5F}">
  <sheetPr>
    <pageSetUpPr fitToPage="1"/>
  </sheetPr>
  <dimension ref="A1:N23"/>
  <sheetViews>
    <sheetView tabSelected="1" view="pageBreakPreview" zoomScaleNormal="100" zoomScaleSheetLayoutView="100" workbookViewId="0">
      <selection activeCell="B7" sqref="B7"/>
    </sheetView>
  </sheetViews>
  <sheetFormatPr defaultRowHeight="15"/>
  <cols>
    <col min="1" max="1" width="4.125" style="150" customWidth="1"/>
    <col min="2" max="2" width="25.25" style="150" customWidth="1"/>
    <col min="3" max="3" width="10.625" style="150" customWidth="1"/>
    <col min="4" max="4" width="10.875" style="150" customWidth="1"/>
    <col min="5" max="5" width="9.625" style="150" customWidth="1"/>
    <col min="6" max="6" width="8.125" style="180" customWidth="1"/>
    <col min="7" max="7" width="10.125" style="150" customWidth="1"/>
    <col min="8" max="8" width="9.875" style="181" customWidth="1"/>
    <col min="9" max="9" width="8.5" style="181" customWidth="1"/>
    <col min="10" max="10" width="10.875" style="182" hidden="1" customWidth="1"/>
    <col min="11" max="12" width="8.375" style="150" hidden="1" customWidth="1"/>
    <col min="13" max="14" width="9" style="150" customWidth="1"/>
    <col min="15" max="16384" width="9" style="150"/>
  </cols>
  <sheetData>
    <row r="1" spans="1:14" s="139" customFormat="1" ht="36" customHeight="1">
      <c r="A1" s="187" t="s">
        <v>162</v>
      </c>
      <c r="B1" s="187"/>
      <c r="C1" s="187"/>
      <c r="D1" s="187"/>
      <c r="E1" s="187"/>
      <c r="F1" s="187"/>
      <c r="G1" s="187"/>
      <c r="H1" s="187"/>
      <c r="I1" s="187"/>
      <c r="J1" s="138"/>
      <c r="K1" s="142"/>
      <c r="L1" s="142"/>
    </row>
    <row r="2" spans="1:14" s="141" customFormat="1" ht="27.75" customHeight="1">
      <c r="A2" s="187" t="s">
        <v>315</v>
      </c>
      <c r="B2" s="187"/>
      <c r="C2" s="187"/>
      <c r="D2" s="187"/>
      <c r="E2" s="187"/>
      <c r="F2" s="187"/>
      <c r="G2" s="187"/>
      <c r="H2" s="187"/>
      <c r="I2" s="187"/>
      <c r="J2" s="140"/>
      <c r="K2" s="142"/>
      <c r="L2" s="142"/>
    </row>
    <row r="3" spans="1:14" s="141" customFormat="1" ht="27.75" customHeight="1">
      <c r="A3" s="187" t="s">
        <v>314</v>
      </c>
      <c r="B3" s="187"/>
      <c r="C3" s="187"/>
      <c r="D3" s="187"/>
      <c r="E3" s="187"/>
      <c r="F3" s="187"/>
      <c r="G3" s="187"/>
      <c r="H3" s="187"/>
      <c r="I3" s="187"/>
      <c r="J3" s="140"/>
      <c r="K3" s="142"/>
      <c r="L3" s="142"/>
    </row>
    <row r="4" spans="1:14" ht="25.5" hidden="1" customHeight="1">
      <c r="A4" s="143"/>
      <c r="B4" s="143"/>
      <c r="C4" s="143"/>
      <c r="D4" s="144"/>
      <c r="E4" s="144"/>
      <c r="F4" s="145"/>
      <c r="G4" s="146"/>
      <c r="H4" s="147"/>
      <c r="I4" s="147"/>
      <c r="J4" s="148"/>
      <c r="K4" s="149">
        <v>46135</v>
      </c>
      <c r="L4" s="146"/>
    </row>
    <row r="5" spans="1:14" s="155" customFormat="1" ht="43.5" customHeight="1">
      <c r="A5" s="151" t="s">
        <v>160</v>
      </c>
      <c r="B5" s="151" t="s">
        <v>28</v>
      </c>
      <c r="C5" s="151" t="s">
        <v>316</v>
      </c>
      <c r="D5" s="152" t="s">
        <v>161</v>
      </c>
      <c r="E5" s="152" t="s">
        <v>317</v>
      </c>
      <c r="F5" s="153" t="s">
        <v>299</v>
      </c>
      <c r="G5" s="152" t="s">
        <v>318</v>
      </c>
      <c r="H5" s="152" t="s">
        <v>163</v>
      </c>
      <c r="I5" s="152" t="s">
        <v>301</v>
      </c>
      <c r="J5" s="154"/>
      <c r="K5" s="151" t="s">
        <v>0</v>
      </c>
      <c r="L5" s="152" t="s">
        <v>300</v>
      </c>
    </row>
    <row r="6" spans="1:14" s="165" customFormat="1" ht="66" customHeight="1">
      <c r="A6" s="156">
        <v>1</v>
      </c>
      <c r="B6" s="157" t="s">
        <v>152</v>
      </c>
      <c r="C6" s="157" t="s">
        <v>197</v>
      </c>
      <c r="D6" s="158">
        <v>962942000</v>
      </c>
      <c r="E6" s="183" t="str">
        <f>TEXT(K6,"YY.MM.DD")&amp;"~"&amp;CHAR(10)&amp;TEXT(L6,"YY.MM.DD")</f>
        <v>20.11.06~
27.11.05</v>
      </c>
      <c r="F6" s="159">
        <f t="shared" ref="F6:F22" si="0">IF(J6="",IF(L6-$K$4+1&gt;365,365,L6-$K$4+1),IF(L6-J6+1&gt;365,365,L6-J6+1))</f>
        <v>365</v>
      </c>
      <c r="G6" s="160">
        <f t="shared" ref="G6:G22" si="1">L6-K6+1</f>
        <v>2556</v>
      </c>
      <c r="H6" s="161">
        <f>ROUNDUP((SUM((D6*(F6/G6)/10))),2)</f>
        <v>13750932.32</v>
      </c>
      <c r="I6" s="162" t="str">
        <f>IF(J6="","","용역중지"&amp;CHAR(10)&amp;TEXT(J6,"(yy.mm.dd)")&amp;IF($K$4-J6+1&lt;90,"",CHAR(10)&amp;"3개월이상"))</f>
        <v/>
      </c>
      <c r="J6" s="163"/>
      <c r="K6" s="164">
        <v>44141</v>
      </c>
      <c r="L6" s="164">
        <v>46696</v>
      </c>
    </row>
    <row r="7" spans="1:14" s="165" customFormat="1" ht="66" customHeight="1">
      <c r="A7" s="156">
        <v>2</v>
      </c>
      <c r="B7" s="157" t="s">
        <v>175</v>
      </c>
      <c r="C7" s="157" t="s">
        <v>264</v>
      </c>
      <c r="D7" s="158">
        <v>1362750000</v>
      </c>
      <c r="E7" s="183" t="str">
        <f t="shared" ref="E7:E22" si="2">TEXT(K7,"YY.MM.DD")&amp;"~"&amp;CHAR(10)&amp;TEXT(L7,"YY.MM.DD")</f>
        <v>21.01.27~
30.12.05</v>
      </c>
      <c r="F7" s="159">
        <f t="shared" si="0"/>
        <v>365</v>
      </c>
      <c r="G7" s="160">
        <f t="shared" si="1"/>
        <v>3600</v>
      </c>
      <c r="H7" s="161">
        <f>ROUNDUP((SUM((D7*(F7/G7)/10))),2)</f>
        <v>13816770.84</v>
      </c>
      <c r="I7" s="162" t="str">
        <f>IF(J7="","","용역중지"&amp;CHAR(10)&amp;TEXT(J7,"(yy.mm.dd)")&amp;IF($K$4-J7+1&lt;90,"",CHAR(10)&amp;"3개월이상"))</f>
        <v/>
      </c>
      <c r="J7" s="163"/>
      <c r="K7" s="164">
        <v>44223</v>
      </c>
      <c r="L7" s="164">
        <v>47822</v>
      </c>
    </row>
    <row r="8" spans="1:14" s="165" customFormat="1" ht="66" customHeight="1">
      <c r="A8" s="156">
        <v>3</v>
      </c>
      <c r="B8" s="157" t="s">
        <v>176</v>
      </c>
      <c r="C8" s="157" t="s">
        <v>164</v>
      </c>
      <c r="D8" s="158">
        <v>1033343000</v>
      </c>
      <c r="E8" s="183" t="str">
        <f t="shared" si="2"/>
        <v>21.03.22~
30.10.30</v>
      </c>
      <c r="F8" s="159">
        <f t="shared" si="0"/>
        <v>365</v>
      </c>
      <c r="G8" s="160">
        <f t="shared" si="1"/>
        <v>3510</v>
      </c>
      <c r="H8" s="161">
        <f>ROUNDUP((SUM((D8*(F8/G8)/10))),2)</f>
        <v>10745589.609999999</v>
      </c>
      <c r="I8" s="162" t="str">
        <f>IF(J8="","","용역중지"&amp;CHAR(10)&amp;TEXT(J8,"(yy.mm.dd)")&amp;IF($K$4-J8+1&lt;90,"",CHAR(10)&amp;"3개월이상"))</f>
        <v/>
      </c>
      <c r="J8" s="163"/>
      <c r="K8" s="164">
        <v>44277</v>
      </c>
      <c r="L8" s="164">
        <v>47786</v>
      </c>
      <c r="M8" s="166"/>
      <c r="N8" s="166"/>
    </row>
    <row r="9" spans="1:14" s="165" customFormat="1" ht="66" customHeight="1">
      <c r="A9" s="156">
        <v>4</v>
      </c>
      <c r="B9" s="157" t="s">
        <v>305</v>
      </c>
      <c r="C9" s="157" t="s">
        <v>30</v>
      </c>
      <c r="D9" s="158">
        <v>936840000</v>
      </c>
      <c r="E9" s="183" t="str">
        <f t="shared" si="2"/>
        <v>21.08.05~
27.08.04</v>
      </c>
      <c r="F9" s="159">
        <f t="shared" si="0"/>
        <v>365</v>
      </c>
      <c r="G9" s="160">
        <f t="shared" si="1"/>
        <v>2191</v>
      </c>
      <c r="H9" s="161">
        <v>0</v>
      </c>
      <c r="I9" s="162" t="s">
        <v>302</v>
      </c>
      <c r="J9" s="163"/>
      <c r="K9" s="164">
        <v>44413</v>
      </c>
      <c r="L9" s="164">
        <v>46603</v>
      </c>
    </row>
    <row r="10" spans="1:14" s="165" customFormat="1" ht="66" customHeight="1">
      <c r="A10" s="156">
        <v>5</v>
      </c>
      <c r="B10" s="157" t="s">
        <v>148</v>
      </c>
      <c r="C10" s="157" t="s">
        <v>147</v>
      </c>
      <c r="D10" s="158">
        <v>884400000</v>
      </c>
      <c r="E10" s="183" t="str">
        <f t="shared" si="2"/>
        <v>22.01.03~
24.06.20</v>
      </c>
      <c r="F10" s="159">
        <f t="shared" si="0"/>
        <v>10</v>
      </c>
      <c r="G10" s="160">
        <f t="shared" si="1"/>
        <v>900</v>
      </c>
      <c r="H10" s="167">
        <v>0</v>
      </c>
      <c r="I10" s="162" t="str">
        <f>IF(J10="","","용역중지"&amp;CHAR(10)&amp;TEXT(J10,"(yy.mm.dd)")&amp;IF($K$4-J10+1&lt;90,"",CHAR(10)&amp;"3개월이상"))</f>
        <v>용역중지
(24.06.11)
3개월이상</v>
      </c>
      <c r="J10" s="163">
        <v>45454</v>
      </c>
      <c r="K10" s="164">
        <v>44564</v>
      </c>
      <c r="L10" s="164">
        <v>45463</v>
      </c>
    </row>
    <row r="11" spans="1:14" s="165" customFormat="1" ht="66" customHeight="1">
      <c r="A11" s="156">
        <v>6</v>
      </c>
      <c r="B11" s="168" t="s">
        <v>193</v>
      </c>
      <c r="C11" s="168" t="s">
        <v>199</v>
      </c>
      <c r="D11" s="158">
        <v>838150000</v>
      </c>
      <c r="E11" s="183" t="str">
        <f t="shared" si="2"/>
        <v>22.02.21~
32.07.06</v>
      </c>
      <c r="F11" s="159">
        <f t="shared" si="0"/>
        <v>365</v>
      </c>
      <c r="G11" s="160">
        <f t="shared" si="1"/>
        <v>3789</v>
      </c>
      <c r="H11" s="161">
        <f>ROUNDUP((SUM((D11*(F11/G11)/10))),2)</f>
        <v>8074023.4900000002</v>
      </c>
      <c r="I11" s="162" t="str">
        <f>IF(J11="","","용역중지"&amp;CHAR(10)&amp;TEXT(J11,"(yy.mm.dd)")&amp;IF($K$4-J11+1&lt;90,"",CHAR(10)&amp;"3개월이상"))</f>
        <v/>
      </c>
      <c r="J11" s="163"/>
      <c r="K11" s="164">
        <v>44613</v>
      </c>
      <c r="L11" s="164">
        <v>48401</v>
      </c>
    </row>
    <row r="12" spans="1:14" s="165" customFormat="1" ht="66" customHeight="1">
      <c r="A12" s="156">
        <v>7</v>
      </c>
      <c r="B12" s="157" t="s">
        <v>306</v>
      </c>
      <c r="C12" s="157" t="s">
        <v>201</v>
      </c>
      <c r="D12" s="158">
        <v>223020000</v>
      </c>
      <c r="E12" s="183" t="str">
        <f t="shared" si="2"/>
        <v>22.11.15~
24.02.08</v>
      </c>
      <c r="F12" s="159">
        <f t="shared" si="0"/>
        <v>18</v>
      </c>
      <c r="G12" s="160">
        <f t="shared" si="1"/>
        <v>451</v>
      </c>
      <c r="H12" s="167">
        <v>0</v>
      </c>
      <c r="I12" s="162" t="str">
        <f>IF(J12="","","용역중지"&amp;CHAR(10)&amp;TEXT(J12,"(yy.mm.dd)")&amp;IF($K$4-J12+1&lt;90,"",CHAR(10)&amp;"3개월이상"))</f>
        <v>용역중지
(24.01.22)
3개월이상</v>
      </c>
      <c r="J12" s="163">
        <v>45313</v>
      </c>
      <c r="K12" s="169">
        <v>44880</v>
      </c>
      <c r="L12" s="169">
        <v>45330</v>
      </c>
    </row>
    <row r="13" spans="1:14" s="165" customFormat="1" ht="66" customHeight="1">
      <c r="A13" s="156">
        <v>8</v>
      </c>
      <c r="B13" s="157" t="s">
        <v>290</v>
      </c>
      <c r="C13" s="157" t="s">
        <v>30</v>
      </c>
      <c r="D13" s="158">
        <v>227535000</v>
      </c>
      <c r="E13" s="183" t="str">
        <f t="shared" si="2"/>
        <v>23.05.09~
29.05.08</v>
      </c>
      <c r="F13" s="159">
        <f t="shared" si="0"/>
        <v>365</v>
      </c>
      <c r="G13" s="160">
        <f t="shared" si="1"/>
        <v>2192</v>
      </c>
      <c r="H13" s="161">
        <v>0</v>
      </c>
      <c r="I13" s="162" t="s">
        <v>303</v>
      </c>
      <c r="J13" s="163"/>
      <c r="K13" s="164">
        <v>45055</v>
      </c>
      <c r="L13" s="164">
        <v>47246</v>
      </c>
    </row>
    <row r="14" spans="1:14" s="165" customFormat="1" ht="66" customHeight="1">
      <c r="A14" s="156">
        <v>9</v>
      </c>
      <c r="B14" s="157" t="s">
        <v>289</v>
      </c>
      <c r="C14" s="157" t="s">
        <v>319</v>
      </c>
      <c r="D14" s="158">
        <v>547600000</v>
      </c>
      <c r="E14" s="183" t="str">
        <f t="shared" si="2"/>
        <v>24.06.21~
27.06.05</v>
      </c>
      <c r="F14" s="159">
        <f t="shared" si="0"/>
        <v>365</v>
      </c>
      <c r="G14" s="160">
        <f t="shared" si="1"/>
        <v>1080</v>
      </c>
      <c r="H14" s="161">
        <f>ROUNDUP((SUM((D14*(F14/G14)/10))),2)</f>
        <v>18506851.860000003</v>
      </c>
      <c r="I14" s="162" t="str">
        <f t="shared" ref="I14:I22" si="3">IF(J14="","","용역중지"&amp;CHAR(10)&amp;TEXT(J14,"(yy.mm.dd)")&amp;IF($K$4-J14+1&lt;90,"",CHAR(10)&amp;"3개월이상"))</f>
        <v/>
      </c>
      <c r="J14" s="163"/>
      <c r="K14" s="164">
        <v>45464</v>
      </c>
      <c r="L14" s="164">
        <v>46543</v>
      </c>
    </row>
    <row r="15" spans="1:14" s="165" customFormat="1" ht="66" customHeight="1">
      <c r="A15" s="156">
        <v>10</v>
      </c>
      <c r="B15" s="168" t="s">
        <v>288</v>
      </c>
      <c r="C15" s="168" t="s">
        <v>320</v>
      </c>
      <c r="D15" s="158">
        <v>611360000</v>
      </c>
      <c r="E15" s="183" t="str">
        <f t="shared" si="2"/>
        <v>24.12.05~
26.09.28</v>
      </c>
      <c r="F15" s="159">
        <f t="shared" si="0"/>
        <v>159</v>
      </c>
      <c r="G15" s="160">
        <f t="shared" si="1"/>
        <v>663</v>
      </c>
      <c r="H15" s="161">
        <f>ROUNDUP((SUM((D15*(F15/G15)/10))),2)</f>
        <v>14661574.67</v>
      </c>
      <c r="I15" s="162" t="str">
        <f t="shared" si="3"/>
        <v/>
      </c>
      <c r="J15" s="170"/>
      <c r="K15" s="164">
        <v>45631</v>
      </c>
      <c r="L15" s="164">
        <v>46293</v>
      </c>
    </row>
    <row r="16" spans="1:14" s="165" customFormat="1" ht="66" customHeight="1">
      <c r="A16" s="156">
        <v>11</v>
      </c>
      <c r="B16" s="157" t="s">
        <v>307</v>
      </c>
      <c r="C16" s="157" t="s">
        <v>321</v>
      </c>
      <c r="D16" s="158">
        <v>110349000</v>
      </c>
      <c r="E16" s="183" t="str">
        <f t="shared" si="2"/>
        <v>25.01.07~
26.02.05</v>
      </c>
      <c r="F16" s="159">
        <f t="shared" si="0"/>
        <v>198</v>
      </c>
      <c r="G16" s="160">
        <f t="shared" si="1"/>
        <v>395</v>
      </c>
      <c r="H16" s="167">
        <v>0</v>
      </c>
      <c r="I16" s="162" t="str">
        <f t="shared" si="3"/>
        <v>용역중지
(25.07.23)
3개월이상</v>
      </c>
      <c r="J16" s="170">
        <v>45861</v>
      </c>
      <c r="K16" s="169">
        <v>45664</v>
      </c>
      <c r="L16" s="169">
        <v>46058</v>
      </c>
    </row>
    <row r="17" spans="1:12" s="165" customFormat="1" ht="66" customHeight="1">
      <c r="A17" s="156">
        <v>12</v>
      </c>
      <c r="B17" s="157" t="s">
        <v>291</v>
      </c>
      <c r="C17" s="157" t="s">
        <v>322</v>
      </c>
      <c r="D17" s="158">
        <v>579180000</v>
      </c>
      <c r="E17" s="183" t="str">
        <f t="shared" si="2"/>
        <v>25.04.30~
27.06.30</v>
      </c>
      <c r="F17" s="159">
        <f t="shared" si="0"/>
        <v>365</v>
      </c>
      <c r="G17" s="160">
        <f t="shared" si="1"/>
        <v>792</v>
      </c>
      <c r="H17" s="161">
        <f>ROUNDUP((SUM((D17*(F17/G17)/10))),2)</f>
        <v>26692007.580000002</v>
      </c>
      <c r="I17" s="162" t="str">
        <f t="shared" si="3"/>
        <v/>
      </c>
      <c r="J17" s="163"/>
      <c r="K17" s="164">
        <v>45777</v>
      </c>
      <c r="L17" s="164">
        <v>46568</v>
      </c>
    </row>
    <row r="18" spans="1:12" s="165" customFormat="1" ht="66" customHeight="1">
      <c r="A18" s="156">
        <v>13</v>
      </c>
      <c r="B18" s="168" t="s">
        <v>292</v>
      </c>
      <c r="C18" s="168" t="s">
        <v>30</v>
      </c>
      <c r="D18" s="158">
        <v>399670000</v>
      </c>
      <c r="E18" s="183" t="str">
        <f t="shared" si="2"/>
        <v>25.07.23~
28.07.22</v>
      </c>
      <c r="F18" s="159">
        <f t="shared" si="0"/>
        <v>365</v>
      </c>
      <c r="G18" s="160">
        <f t="shared" si="1"/>
        <v>1096</v>
      </c>
      <c r="H18" s="161">
        <f>ROUNDUP((SUM((D18*(F18/G18)/10))),2)</f>
        <v>13310177.92</v>
      </c>
      <c r="I18" s="162" t="str">
        <f t="shared" si="3"/>
        <v/>
      </c>
      <c r="J18" s="163"/>
      <c r="K18" s="164">
        <v>45861</v>
      </c>
      <c r="L18" s="164">
        <v>46956</v>
      </c>
    </row>
    <row r="19" spans="1:12" s="165" customFormat="1" ht="66" customHeight="1">
      <c r="A19" s="156">
        <v>14</v>
      </c>
      <c r="B19" s="157" t="s">
        <v>293</v>
      </c>
      <c r="C19" s="157" t="s">
        <v>30</v>
      </c>
      <c r="D19" s="158">
        <v>675760000</v>
      </c>
      <c r="E19" s="183" t="str">
        <f t="shared" si="2"/>
        <v>25.09.03~
30.09.02</v>
      </c>
      <c r="F19" s="159">
        <f t="shared" si="0"/>
        <v>365</v>
      </c>
      <c r="G19" s="160">
        <f t="shared" si="1"/>
        <v>1826</v>
      </c>
      <c r="H19" s="161">
        <f>ROUNDUP((SUM((D19*(F19/G19)/10))),2)</f>
        <v>13507798.470000001</v>
      </c>
      <c r="I19" s="162" t="str">
        <f t="shared" si="3"/>
        <v/>
      </c>
      <c r="J19" s="163"/>
      <c r="K19" s="169">
        <v>45903</v>
      </c>
      <c r="L19" s="169">
        <v>47728</v>
      </c>
    </row>
    <row r="20" spans="1:12" s="165" customFormat="1" ht="66" customHeight="1">
      <c r="A20" s="156">
        <v>15</v>
      </c>
      <c r="B20" s="157" t="s">
        <v>308</v>
      </c>
      <c r="C20" s="157" t="s">
        <v>200</v>
      </c>
      <c r="D20" s="158">
        <v>2220350000</v>
      </c>
      <c r="E20" s="183" t="str">
        <f t="shared" si="2"/>
        <v>25.10.21~
33.03.12</v>
      </c>
      <c r="F20" s="159">
        <f t="shared" si="0"/>
        <v>365</v>
      </c>
      <c r="G20" s="160">
        <f t="shared" si="1"/>
        <v>2700</v>
      </c>
      <c r="H20" s="167">
        <v>0</v>
      </c>
      <c r="I20" s="162" t="str">
        <f t="shared" si="3"/>
        <v>용역중지
(25.12.30)
3개월이상</v>
      </c>
      <c r="J20" s="163">
        <v>46021</v>
      </c>
      <c r="K20" s="164">
        <v>45951</v>
      </c>
      <c r="L20" s="164">
        <v>48650</v>
      </c>
    </row>
    <row r="21" spans="1:12" s="165" customFormat="1" ht="66" customHeight="1">
      <c r="A21" s="156">
        <v>16</v>
      </c>
      <c r="B21" s="157" t="s">
        <v>294</v>
      </c>
      <c r="C21" s="157" t="s">
        <v>323</v>
      </c>
      <c r="D21" s="158">
        <v>58175000</v>
      </c>
      <c r="E21" s="183" t="str">
        <f t="shared" si="2"/>
        <v>25.11.07~
26.06.30</v>
      </c>
      <c r="F21" s="159">
        <f t="shared" si="0"/>
        <v>69</v>
      </c>
      <c r="G21" s="160">
        <f t="shared" si="1"/>
        <v>236</v>
      </c>
      <c r="H21" s="161">
        <f>ROUNDUP((SUM((D21*(F21/G21)/10))),2)</f>
        <v>1700879.24</v>
      </c>
      <c r="I21" s="162" t="str">
        <f t="shared" si="3"/>
        <v/>
      </c>
      <c r="J21" s="163"/>
      <c r="K21" s="164">
        <v>45968</v>
      </c>
      <c r="L21" s="164">
        <v>46203</v>
      </c>
    </row>
    <row r="22" spans="1:12" s="165" customFormat="1" ht="66" customHeight="1">
      <c r="A22" s="156">
        <v>17</v>
      </c>
      <c r="B22" s="168" t="s">
        <v>295</v>
      </c>
      <c r="C22" s="168" t="s">
        <v>324</v>
      </c>
      <c r="D22" s="158">
        <v>834000000</v>
      </c>
      <c r="E22" s="183" t="str">
        <f t="shared" si="2"/>
        <v>25.12.16~
27.12.05</v>
      </c>
      <c r="F22" s="159">
        <f t="shared" si="0"/>
        <v>365</v>
      </c>
      <c r="G22" s="160">
        <f t="shared" si="1"/>
        <v>720</v>
      </c>
      <c r="H22" s="161">
        <f>ROUNDUP((SUM((D22*(F22/G22)/10))),2)</f>
        <v>42279166.669999994</v>
      </c>
      <c r="I22" s="162" t="str">
        <f t="shared" si="3"/>
        <v/>
      </c>
      <c r="J22" s="170"/>
      <c r="K22" s="164">
        <v>46007</v>
      </c>
      <c r="L22" s="164">
        <v>46726</v>
      </c>
    </row>
    <row r="23" spans="1:12" s="155" customFormat="1" ht="35.25" customHeight="1">
      <c r="A23" s="171"/>
      <c r="B23" s="172" t="s">
        <v>8</v>
      </c>
      <c r="C23" s="172"/>
      <c r="D23" s="173"/>
      <c r="E23" s="173"/>
      <c r="F23" s="174"/>
      <c r="G23" s="175"/>
      <c r="H23" s="176">
        <f>SUM(H6:H22)</f>
        <v>177045772.66999999</v>
      </c>
      <c r="I23" s="177" t="s">
        <v>304</v>
      </c>
      <c r="J23" s="178"/>
      <c r="K23" s="179"/>
      <c r="L23" s="179"/>
    </row>
  </sheetData>
  <mergeCells count="3">
    <mergeCell ref="A1:I1"/>
    <mergeCell ref="A2:I2"/>
    <mergeCell ref="A3:I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D35A-0F57-4DA8-B9F8-02BDEEA6C1D9}">
  <sheetPr>
    <pageSetUpPr fitToPage="1"/>
  </sheetPr>
  <dimension ref="A1:N24"/>
  <sheetViews>
    <sheetView view="pageBreakPreview" topLeftCell="A7" zoomScaleNormal="100" zoomScaleSheetLayoutView="100" workbookViewId="0">
      <selection activeCell="D12" sqref="D12"/>
    </sheetView>
  </sheetViews>
  <sheetFormatPr defaultRowHeight="15"/>
  <cols>
    <col min="1" max="1" width="4.125" style="150" customWidth="1"/>
    <col min="2" max="2" width="25.25" style="150" customWidth="1"/>
    <col min="3" max="3" width="10.625" style="150" customWidth="1"/>
    <col min="4" max="4" width="10.875" style="150" customWidth="1"/>
    <col min="5" max="5" width="9.625" style="150" customWidth="1"/>
    <col min="6" max="6" width="8.125" style="180" customWidth="1"/>
    <col min="7" max="7" width="10.125" style="150" customWidth="1"/>
    <col min="8" max="8" width="9.875" style="181" customWidth="1"/>
    <col min="9" max="9" width="8.5" style="181" customWidth="1"/>
    <col min="10" max="10" width="10.875" style="182" hidden="1" customWidth="1"/>
    <col min="11" max="12" width="8.375" style="150" hidden="1" customWidth="1"/>
    <col min="13" max="14" width="9" style="150" customWidth="1"/>
    <col min="15" max="16384" width="9" style="150"/>
  </cols>
  <sheetData>
    <row r="1" spans="1:14" s="139" customFormat="1" ht="36" customHeight="1">
      <c r="A1" s="187" t="s">
        <v>162</v>
      </c>
      <c r="B1" s="187"/>
      <c r="C1" s="187"/>
      <c r="D1" s="187"/>
      <c r="E1" s="187"/>
      <c r="F1" s="187"/>
      <c r="G1" s="187"/>
      <c r="H1" s="187"/>
      <c r="I1" s="187"/>
      <c r="J1" s="138"/>
      <c r="K1" s="142"/>
      <c r="L1" s="142"/>
    </row>
    <row r="2" spans="1:14" s="141" customFormat="1" ht="27.75" customHeight="1">
      <c r="A2" s="187" t="s">
        <v>325</v>
      </c>
      <c r="B2" s="187"/>
      <c r="C2" s="187"/>
      <c r="D2" s="187"/>
      <c r="E2" s="187"/>
      <c r="F2" s="187"/>
      <c r="G2" s="187"/>
      <c r="H2" s="187"/>
      <c r="I2" s="187"/>
      <c r="J2" s="140"/>
      <c r="K2" s="142"/>
      <c r="L2" s="142"/>
    </row>
    <row r="3" spans="1:14" s="141" customFormat="1" ht="27.75" customHeight="1">
      <c r="A3" s="187" t="s">
        <v>314</v>
      </c>
      <c r="B3" s="187"/>
      <c r="C3" s="187"/>
      <c r="D3" s="187"/>
      <c r="E3" s="187"/>
      <c r="F3" s="187"/>
      <c r="G3" s="187"/>
      <c r="H3" s="187"/>
      <c r="I3" s="187"/>
      <c r="J3" s="140"/>
      <c r="K3" s="142"/>
      <c r="L3" s="142"/>
    </row>
    <row r="4" spans="1:14" ht="25.5" hidden="1" customHeight="1">
      <c r="A4" s="143"/>
      <c r="B4" s="143"/>
      <c r="C4" s="143"/>
      <c r="D4" s="144"/>
      <c r="E4" s="144"/>
      <c r="F4" s="145"/>
      <c r="G4" s="146"/>
      <c r="H4" s="147"/>
      <c r="I4" s="147"/>
      <c r="J4" s="148"/>
      <c r="K4" s="149">
        <v>46135</v>
      </c>
      <c r="L4" s="146"/>
    </row>
    <row r="5" spans="1:14" s="155" customFormat="1" ht="43.5" customHeight="1">
      <c r="A5" s="151" t="s">
        <v>160</v>
      </c>
      <c r="B5" s="151" t="s">
        <v>28</v>
      </c>
      <c r="C5" s="151" t="s">
        <v>316</v>
      </c>
      <c r="D5" s="152" t="s">
        <v>161</v>
      </c>
      <c r="E5" s="152" t="s">
        <v>317</v>
      </c>
      <c r="F5" s="153" t="s">
        <v>299</v>
      </c>
      <c r="G5" s="152" t="s">
        <v>318</v>
      </c>
      <c r="H5" s="152" t="s">
        <v>163</v>
      </c>
      <c r="I5" s="152" t="s">
        <v>33</v>
      </c>
      <c r="J5" s="154"/>
      <c r="K5" s="151" t="s">
        <v>0</v>
      </c>
      <c r="L5" s="152" t="s">
        <v>300</v>
      </c>
    </row>
    <row r="6" spans="1:14" s="165" customFormat="1" ht="66" customHeight="1">
      <c r="A6" s="156">
        <v>1</v>
      </c>
      <c r="B6" s="157" t="s">
        <v>245</v>
      </c>
      <c r="C6" s="157" t="s">
        <v>246</v>
      </c>
      <c r="D6" s="158">
        <v>1632271000</v>
      </c>
      <c r="E6" s="183" t="str">
        <f>TEXT(K6,"YY.MM.DD")&amp;"~"&amp;CHAR(10)&amp;TEXT(L6,"YY.MM.DD")</f>
        <v>06.03.25~
29.12.31</v>
      </c>
      <c r="F6" s="159">
        <f>IF(J6="",IF(L6-$K$4+1&gt;365,365,L6-$K$4+1),IF(L6-J6+1&gt;365,365,L6-J6+1))</f>
        <v>365</v>
      </c>
      <c r="G6" s="160">
        <f t="shared" ref="G6:G23" si="0">L6-K6+1</f>
        <v>8683</v>
      </c>
      <c r="H6" s="161">
        <f>ROUNDUP((SUM((D6*(F6/G6)/10))),2)</f>
        <v>6861440.9199999999</v>
      </c>
      <c r="I6" s="162" t="str">
        <f>IF(J6="","","용역중지"&amp;CHAR(10)&amp;TEXT(J6,"(yy.mm.dd)")&amp;IF($K$4-J6+1&lt;90,"",CHAR(10)&amp;"3개월이상"))</f>
        <v/>
      </c>
      <c r="J6" s="163"/>
      <c r="K6" s="164">
        <v>38801</v>
      </c>
      <c r="L6" s="164">
        <v>47483</v>
      </c>
    </row>
    <row r="7" spans="1:14" s="165" customFormat="1" ht="66" customHeight="1">
      <c r="A7" s="156">
        <v>2</v>
      </c>
      <c r="B7" s="157" t="s">
        <v>309</v>
      </c>
      <c r="C7" s="157" t="s">
        <v>326</v>
      </c>
      <c r="D7" s="158">
        <v>201130000</v>
      </c>
      <c r="E7" s="183" t="str">
        <f t="shared" ref="E7:E23" si="1">TEXT(K7,"YY.MM.DD")&amp;"~"&amp;CHAR(10)&amp;TEXT(L7,"YY.MM.DD")</f>
        <v>20.04.14~
21.07.07</v>
      </c>
      <c r="F7" s="159">
        <f t="shared" ref="F7:F23" si="2">IF(J7="",IF(L7-$K$4+1&gt;365,365,L7-$K$4+1),IF(L7-J7+1&gt;365,365,L7-J7+1))</f>
        <v>230</v>
      </c>
      <c r="G7" s="160">
        <f t="shared" si="0"/>
        <v>450</v>
      </c>
      <c r="H7" s="161">
        <v>0</v>
      </c>
      <c r="I7" s="162" t="str">
        <f t="shared" ref="I7:I23" si="3">IF(J7="","","용역중지"&amp;CHAR(10)&amp;TEXT(J7,"(yy.mm.dd)")&amp;IF($K$4-J7+1&lt;90,"",CHAR(10)&amp;"3개월이상"))</f>
        <v>용역중지
(20.11.20)
3개월이상</v>
      </c>
      <c r="J7" s="163">
        <v>44155</v>
      </c>
      <c r="K7" s="164">
        <v>43935</v>
      </c>
      <c r="L7" s="164">
        <v>44384</v>
      </c>
    </row>
    <row r="8" spans="1:14" s="165" customFormat="1" ht="66" customHeight="1">
      <c r="A8" s="156">
        <v>3</v>
      </c>
      <c r="B8" s="157" t="s">
        <v>152</v>
      </c>
      <c r="C8" s="157" t="s">
        <v>197</v>
      </c>
      <c r="D8" s="158">
        <v>962942000</v>
      </c>
      <c r="E8" s="183" t="str">
        <f t="shared" si="1"/>
        <v>20.11.06~
27.11.05</v>
      </c>
      <c r="F8" s="159">
        <f t="shared" si="2"/>
        <v>365</v>
      </c>
      <c r="G8" s="160">
        <f t="shared" si="0"/>
        <v>2556</v>
      </c>
      <c r="H8" s="161">
        <f t="shared" ref="H8:H23" si="4">ROUNDUP((SUM((D8*(F8/G8)/10))),2)</f>
        <v>13750932.32</v>
      </c>
      <c r="I8" s="162" t="str">
        <f t="shared" si="3"/>
        <v/>
      </c>
      <c r="J8" s="163"/>
      <c r="K8" s="164">
        <v>44141</v>
      </c>
      <c r="L8" s="164">
        <v>46696</v>
      </c>
      <c r="M8" s="166"/>
      <c r="N8" s="166"/>
    </row>
    <row r="9" spans="1:14" s="165" customFormat="1" ht="66" customHeight="1">
      <c r="A9" s="156">
        <v>4</v>
      </c>
      <c r="B9" s="157" t="s">
        <v>285</v>
      </c>
      <c r="C9" s="157" t="s">
        <v>30</v>
      </c>
      <c r="D9" s="158">
        <v>1179453000</v>
      </c>
      <c r="E9" s="183" t="str">
        <f t="shared" si="1"/>
        <v>21.06.23~
26.06.30</v>
      </c>
      <c r="F9" s="159">
        <f t="shared" si="2"/>
        <v>69</v>
      </c>
      <c r="G9" s="160">
        <f t="shared" si="0"/>
        <v>1834</v>
      </c>
      <c r="H9" s="161">
        <f t="shared" si="4"/>
        <v>4437418.5999999996</v>
      </c>
      <c r="I9" s="162" t="str">
        <f t="shared" si="3"/>
        <v/>
      </c>
      <c r="J9" s="163"/>
      <c r="K9" s="164">
        <v>44370</v>
      </c>
      <c r="L9" s="164">
        <v>46203</v>
      </c>
    </row>
    <row r="10" spans="1:14" s="165" customFormat="1" ht="66" customHeight="1">
      <c r="A10" s="156">
        <v>5</v>
      </c>
      <c r="B10" s="157" t="s">
        <v>305</v>
      </c>
      <c r="C10" s="157" t="s">
        <v>30</v>
      </c>
      <c r="D10" s="158">
        <v>936840000</v>
      </c>
      <c r="E10" s="183" t="str">
        <f t="shared" si="1"/>
        <v>21.08.05~
27.08.04</v>
      </c>
      <c r="F10" s="159">
        <f t="shared" si="2"/>
        <v>365</v>
      </c>
      <c r="G10" s="160">
        <f t="shared" si="0"/>
        <v>2191</v>
      </c>
      <c r="H10" s="161">
        <v>0</v>
      </c>
      <c r="I10" s="162" t="s">
        <v>302</v>
      </c>
      <c r="J10" s="163"/>
      <c r="K10" s="164">
        <v>44413</v>
      </c>
      <c r="L10" s="164">
        <v>46603</v>
      </c>
    </row>
    <row r="11" spans="1:14" s="165" customFormat="1" ht="66" customHeight="1">
      <c r="A11" s="156">
        <v>6</v>
      </c>
      <c r="B11" s="168" t="s">
        <v>286</v>
      </c>
      <c r="C11" s="168" t="s">
        <v>30</v>
      </c>
      <c r="D11" s="158">
        <v>849505000</v>
      </c>
      <c r="E11" s="183" t="str">
        <f t="shared" si="1"/>
        <v>21.09.30~
27.02.19</v>
      </c>
      <c r="F11" s="159">
        <f t="shared" si="2"/>
        <v>303</v>
      </c>
      <c r="G11" s="160">
        <f t="shared" si="0"/>
        <v>1969</v>
      </c>
      <c r="H11" s="161">
        <f t="shared" si="4"/>
        <v>13072626.470000001</v>
      </c>
      <c r="I11" s="162" t="str">
        <f t="shared" si="3"/>
        <v/>
      </c>
      <c r="J11" s="163"/>
      <c r="K11" s="164">
        <v>44469</v>
      </c>
      <c r="L11" s="164">
        <v>46437</v>
      </c>
    </row>
    <row r="12" spans="1:14" s="165" customFormat="1" ht="66" customHeight="1">
      <c r="A12" s="156">
        <v>7</v>
      </c>
      <c r="B12" s="157" t="s">
        <v>148</v>
      </c>
      <c r="C12" s="157" t="s">
        <v>147</v>
      </c>
      <c r="D12" s="158">
        <v>884400000</v>
      </c>
      <c r="E12" s="183" t="str">
        <f t="shared" si="1"/>
        <v>22.01.03~
24.06.20</v>
      </c>
      <c r="F12" s="159">
        <f t="shared" si="2"/>
        <v>10</v>
      </c>
      <c r="G12" s="160">
        <f t="shared" si="0"/>
        <v>900</v>
      </c>
      <c r="H12" s="161">
        <v>0</v>
      </c>
      <c r="I12" s="162" t="str">
        <f t="shared" si="3"/>
        <v>용역중지
(24.06.11)
3개월이상</v>
      </c>
      <c r="J12" s="163">
        <v>45454</v>
      </c>
      <c r="K12" s="169">
        <v>44564</v>
      </c>
      <c r="L12" s="169">
        <v>45463</v>
      </c>
    </row>
    <row r="13" spans="1:14" s="165" customFormat="1" ht="66" customHeight="1">
      <c r="A13" s="156">
        <v>8</v>
      </c>
      <c r="B13" s="157" t="s">
        <v>290</v>
      </c>
      <c r="C13" s="157" t="s">
        <v>30</v>
      </c>
      <c r="D13" s="158">
        <v>227535000</v>
      </c>
      <c r="E13" s="183" t="str">
        <f t="shared" si="1"/>
        <v>23.05.09~
29.05.08</v>
      </c>
      <c r="F13" s="159">
        <f t="shared" si="2"/>
        <v>365</v>
      </c>
      <c r="G13" s="160">
        <f t="shared" si="0"/>
        <v>2192</v>
      </c>
      <c r="H13" s="161">
        <v>0</v>
      </c>
      <c r="I13" s="162" t="s">
        <v>303</v>
      </c>
      <c r="J13" s="163"/>
      <c r="K13" s="164">
        <v>45055</v>
      </c>
      <c r="L13" s="164">
        <v>47246</v>
      </c>
    </row>
    <row r="14" spans="1:14" s="165" customFormat="1" ht="66" customHeight="1">
      <c r="A14" s="156">
        <v>9</v>
      </c>
      <c r="B14" s="157" t="s">
        <v>289</v>
      </c>
      <c r="C14" s="157" t="s">
        <v>319</v>
      </c>
      <c r="D14" s="158">
        <v>547600000</v>
      </c>
      <c r="E14" s="183" t="str">
        <f t="shared" si="1"/>
        <v>24.06.21~
27.06.05</v>
      </c>
      <c r="F14" s="159">
        <f t="shared" si="2"/>
        <v>365</v>
      </c>
      <c r="G14" s="160">
        <f t="shared" si="0"/>
        <v>1080</v>
      </c>
      <c r="H14" s="161">
        <f t="shared" si="4"/>
        <v>18506851.860000003</v>
      </c>
      <c r="I14" s="162" t="str">
        <f t="shared" si="3"/>
        <v/>
      </c>
      <c r="J14" s="163"/>
      <c r="K14" s="164">
        <v>45464</v>
      </c>
      <c r="L14" s="164">
        <v>46543</v>
      </c>
    </row>
    <row r="15" spans="1:14" s="165" customFormat="1" ht="66" customHeight="1">
      <c r="A15" s="156">
        <v>10</v>
      </c>
      <c r="B15" s="168" t="s">
        <v>288</v>
      </c>
      <c r="C15" s="168" t="s">
        <v>320</v>
      </c>
      <c r="D15" s="158">
        <v>611360000</v>
      </c>
      <c r="E15" s="183" t="str">
        <f t="shared" si="1"/>
        <v>24.12.05~
26.09.28</v>
      </c>
      <c r="F15" s="159">
        <f t="shared" si="2"/>
        <v>159</v>
      </c>
      <c r="G15" s="160">
        <f t="shared" si="0"/>
        <v>663</v>
      </c>
      <c r="H15" s="161">
        <f t="shared" si="4"/>
        <v>14661574.67</v>
      </c>
      <c r="I15" s="162" t="str">
        <f t="shared" si="3"/>
        <v/>
      </c>
      <c r="J15" s="170"/>
      <c r="K15" s="164">
        <v>45631</v>
      </c>
      <c r="L15" s="164">
        <v>46293</v>
      </c>
    </row>
    <row r="16" spans="1:14" s="165" customFormat="1" ht="66" customHeight="1">
      <c r="A16" s="156">
        <v>11</v>
      </c>
      <c r="B16" s="157" t="s">
        <v>307</v>
      </c>
      <c r="C16" s="157" t="s">
        <v>321</v>
      </c>
      <c r="D16" s="158">
        <v>110349000</v>
      </c>
      <c r="E16" s="183" t="str">
        <f t="shared" si="1"/>
        <v>25.01.07~
26.02.05</v>
      </c>
      <c r="F16" s="159">
        <f t="shared" si="2"/>
        <v>198</v>
      </c>
      <c r="G16" s="160">
        <f t="shared" si="0"/>
        <v>395</v>
      </c>
      <c r="H16" s="161">
        <v>0</v>
      </c>
      <c r="I16" s="162" t="str">
        <f t="shared" si="3"/>
        <v>용역중지
(25.07.23)
3개월이상</v>
      </c>
      <c r="J16" s="170">
        <v>45861</v>
      </c>
      <c r="K16" s="169">
        <v>45664</v>
      </c>
      <c r="L16" s="169">
        <v>46058</v>
      </c>
    </row>
    <row r="17" spans="1:12" s="165" customFormat="1" ht="66" customHeight="1">
      <c r="A17" s="156">
        <v>12</v>
      </c>
      <c r="B17" s="157" t="s">
        <v>297</v>
      </c>
      <c r="C17" s="157" t="s">
        <v>327</v>
      </c>
      <c r="D17" s="158">
        <v>1117920000</v>
      </c>
      <c r="E17" s="183" t="str">
        <f t="shared" si="1"/>
        <v>25.06.12~
31.09.09</v>
      </c>
      <c r="F17" s="159">
        <f t="shared" si="2"/>
        <v>365</v>
      </c>
      <c r="G17" s="160">
        <f t="shared" si="0"/>
        <v>2281</v>
      </c>
      <c r="H17" s="161">
        <f t="shared" si="4"/>
        <v>17888680.41</v>
      </c>
      <c r="I17" s="162" t="str">
        <f t="shared" si="3"/>
        <v/>
      </c>
      <c r="J17" s="163"/>
      <c r="K17" s="164">
        <v>45820</v>
      </c>
      <c r="L17" s="164">
        <v>48100</v>
      </c>
    </row>
    <row r="18" spans="1:12" s="165" customFormat="1" ht="66" customHeight="1">
      <c r="A18" s="156">
        <v>13</v>
      </c>
      <c r="B18" s="168" t="s">
        <v>292</v>
      </c>
      <c r="C18" s="168" t="s">
        <v>30</v>
      </c>
      <c r="D18" s="158">
        <v>399670000</v>
      </c>
      <c r="E18" s="183" t="str">
        <f t="shared" si="1"/>
        <v>25.07.23~
28.07.22</v>
      </c>
      <c r="F18" s="159">
        <f t="shared" si="2"/>
        <v>365</v>
      </c>
      <c r="G18" s="160">
        <f t="shared" si="0"/>
        <v>1096</v>
      </c>
      <c r="H18" s="161">
        <f t="shared" si="4"/>
        <v>13310177.92</v>
      </c>
      <c r="I18" s="162" t="str">
        <f t="shared" si="3"/>
        <v/>
      </c>
      <c r="J18" s="163"/>
      <c r="K18" s="164">
        <v>45861</v>
      </c>
      <c r="L18" s="164">
        <v>46956</v>
      </c>
    </row>
    <row r="19" spans="1:12" s="165" customFormat="1" ht="66" customHeight="1">
      <c r="A19" s="156">
        <v>14</v>
      </c>
      <c r="B19" s="157" t="s">
        <v>293</v>
      </c>
      <c r="C19" s="157" t="s">
        <v>30</v>
      </c>
      <c r="D19" s="158">
        <v>675760000</v>
      </c>
      <c r="E19" s="183" t="str">
        <f t="shared" si="1"/>
        <v>25.09.03~
30.09.02</v>
      </c>
      <c r="F19" s="159">
        <f t="shared" si="2"/>
        <v>365</v>
      </c>
      <c r="G19" s="160">
        <f t="shared" si="0"/>
        <v>1826</v>
      </c>
      <c r="H19" s="161">
        <f t="shared" si="4"/>
        <v>13507798.470000001</v>
      </c>
      <c r="I19" s="162" t="str">
        <f t="shared" si="3"/>
        <v/>
      </c>
      <c r="J19" s="163"/>
      <c r="K19" s="169">
        <v>45903</v>
      </c>
      <c r="L19" s="169">
        <v>47728</v>
      </c>
    </row>
    <row r="20" spans="1:12" s="165" customFormat="1" ht="66" customHeight="1">
      <c r="A20" s="156">
        <v>15</v>
      </c>
      <c r="B20" s="157" t="s">
        <v>308</v>
      </c>
      <c r="C20" s="157" t="s">
        <v>200</v>
      </c>
      <c r="D20" s="158">
        <v>2220350000</v>
      </c>
      <c r="E20" s="183" t="str">
        <f t="shared" si="1"/>
        <v>25.10.21~
33.03.12</v>
      </c>
      <c r="F20" s="159">
        <f t="shared" si="2"/>
        <v>365</v>
      </c>
      <c r="G20" s="160">
        <f t="shared" si="0"/>
        <v>2700</v>
      </c>
      <c r="H20" s="161">
        <v>0</v>
      </c>
      <c r="I20" s="162" t="str">
        <f t="shared" si="3"/>
        <v>용역중지
(25.12.30)
3개월이상</v>
      </c>
      <c r="J20" s="163">
        <v>46021</v>
      </c>
      <c r="K20" s="164">
        <v>45951</v>
      </c>
      <c r="L20" s="164">
        <v>48650</v>
      </c>
    </row>
    <row r="21" spans="1:12" s="165" customFormat="1" ht="66" customHeight="1">
      <c r="A21" s="156">
        <v>16</v>
      </c>
      <c r="B21" s="157" t="s">
        <v>294</v>
      </c>
      <c r="C21" s="157" t="s">
        <v>323</v>
      </c>
      <c r="D21" s="158">
        <v>58175000</v>
      </c>
      <c r="E21" s="183" t="str">
        <f t="shared" si="1"/>
        <v>25.11.07~
26.06.30</v>
      </c>
      <c r="F21" s="159">
        <f t="shared" si="2"/>
        <v>69</v>
      </c>
      <c r="G21" s="160">
        <f t="shared" si="0"/>
        <v>236</v>
      </c>
      <c r="H21" s="161">
        <f t="shared" si="4"/>
        <v>1700879.24</v>
      </c>
      <c r="I21" s="162" t="str">
        <f t="shared" si="3"/>
        <v/>
      </c>
      <c r="J21" s="163"/>
      <c r="K21" s="164">
        <v>45968</v>
      </c>
      <c r="L21" s="164">
        <v>46203</v>
      </c>
    </row>
    <row r="22" spans="1:12" s="165" customFormat="1" ht="66" customHeight="1">
      <c r="A22" s="156">
        <v>17</v>
      </c>
      <c r="B22" s="168" t="s">
        <v>295</v>
      </c>
      <c r="C22" s="168" t="s">
        <v>324</v>
      </c>
      <c r="D22" s="158">
        <v>834000000</v>
      </c>
      <c r="E22" s="183" t="str">
        <f t="shared" si="1"/>
        <v>25.12.16~
27.12.05</v>
      </c>
      <c r="F22" s="159">
        <f t="shared" si="2"/>
        <v>365</v>
      </c>
      <c r="G22" s="160">
        <f t="shared" si="0"/>
        <v>720</v>
      </c>
      <c r="H22" s="161">
        <f t="shared" si="4"/>
        <v>42279166.669999994</v>
      </c>
      <c r="I22" s="162" t="str">
        <f t="shared" si="3"/>
        <v/>
      </c>
      <c r="J22" s="170"/>
      <c r="K22" s="164">
        <v>46007</v>
      </c>
      <c r="L22" s="164">
        <v>46726</v>
      </c>
    </row>
    <row r="23" spans="1:12" s="165" customFormat="1" ht="66" customHeight="1">
      <c r="A23" s="156">
        <v>18</v>
      </c>
      <c r="B23" s="157" t="s">
        <v>296</v>
      </c>
      <c r="C23" s="157" t="s">
        <v>328</v>
      </c>
      <c r="D23" s="158">
        <v>519250000</v>
      </c>
      <c r="E23" s="183" t="str">
        <f t="shared" si="1"/>
        <v>25.12.29~
26.12.28</v>
      </c>
      <c r="F23" s="159">
        <f t="shared" si="2"/>
        <v>250</v>
      </c>
      <c r="G23" s="160">
        <f t="shared" si="0"/>
        <v>365</v>
      </c>
      <c r="H23" s="161">
        <f t="shared" si="4"/>
        <v>35565068.5</v>
      </c>
      <c r="I23" s="162" t="str">
        <f t="shared" si="3"/>
        <v/>
      </c>
      <c r="J23" s="163"/>
      <c r="K23" s="164">
        <v>46020</v>
      </c>
      <c r="L23" s="164">
        <v>46384</v>
      </c>
    </row>
    <row r="24" spans="1:12" s="155" customFormat="1" ht="35.25" customHeight="1">
      <c r="A24" s="171"/>
      <c r="B24" s="172" t="s">
        <v>8</v>
      </c>
      <c r="C24" s="172"/>
      <c r="D24" s="173"/>
      <c r="E24" s="173"/>
      <c r="F24" s="174"/>
      <c r="G24" s="175"/>
      <c r="H24" s="176">
        <f>SUM(H6:H23)</f>
        <v>195542616.04999998</v>
      </c>
      <c r="I24" s="177" t="s">
        <v>304</v>
      </c>
      <c r="J24" s="178"/>
      <c r="K24" s="179"/>
      <c r="L24" s="179"/>
    </row>
  </sheetData>
  <mergeCells count="3">
    <mergeCell ref="A1:I1"/>
    <mergeCell ref="A2:I2"/>
    <mergeCell ref="A3:I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81D6D-5787-41C1-A8D6-54EA18397E4B}">
  <sheetPr>
    <pageSetUpPr fitToPage="1"/>
  </sheetPr>
  <dimension ref="A1:N33"/>
  <sheetViews>
    <sheetView view="pageBreakPreview" zoomScaleNormal="100" zoomScaleSheetLayoutView="100" workbookViewId="0">
      <selection activeCell="J1" sqref="J1:L1048576"/>
    </sheetView>
  </sheetViews>
  <sheetFormatPr defaultRowHeight="15"/>
  <cols>
    <col min="1" max="1" width="4.125" style="150" customWidth="1"/>
    <col min="2" max="2" width="25.25" style="150" customWidth="1"/>
    <col min="3" max="3" width="10.625" style="150" customWidth="1"/>
    <col min="4" max="4" width="10.875" style="150" customWidth="1"/>
    <col min="5" max="5" width="9.625" style="150" customWidth="1"/>
    <col min="6" max="6" width="8.125" style="180" customWidth="1"/>
    <col min="7" max="7" width="10.125" style="150" customWidth="1"/>
    <col min="8" max="8" width="9.875" style="181" customWidth="1"/>
    <col min="9" max="9" width="8.5" style="181" customWidth="1"/>
    <col min="10" max="10" width="10.875" style="182" hidden="1" customWidth="1"/>
    <col min="11" max="12" width="8.375" style="150" hidden="1" customWidth="1"/>
    <col min="13" max="14" width="9" style="150" customWidth="1"/>
    <col min="15" max="16384" width="9" style="150"/>
  </cols>
  <sheetData>
    <row r="1" spans="1:14" s="139" customFormat="1" ht="36" customHeight="1">
      <c r="A1" s="187" t="s">
        <v>162</v>
      </c>
      <c r="B1" s="187"/>
      <c r="C1" s="187"/>
      <c r="D1" s="187"/>
      <c r="E1" s="187"/>
      <c r="F1" s="187"/>
      <c r="G1" s="187"/>
      <c r="H1" s="187"/>
      <c r="I1" s="187"/>
      <c r="J1" s="138"/>
      <c r="K1" s="142"/>
      <c r="L1" s="142"/>
    </row>
    <row r="2" spans="1:14" s="141" customFormat="1" ht="27.75" customHeight="1">
      <c r="A2" s="187" t="s">
        <v>338</v>
      </c>
      <c r="B2" s="187"/>
      <c r="C2" s="187"/>
      <c r="D2" s="187"/>
      <c r="E2" s="187"/>
      <c r="F2" s="187"/>
      <c r="G2" s="187"/>
      <c r="H2" s="187"/>
      <c r="I2" s="187"/>
      <c r="J2" s="140"/>
      <c r="K2" s="142"/>
      <c r="L2" s="142"/>
    </row>
    <row r="3" spans="1:14" s="141" customFormat="1" ht="27.75" customHeight="1">
      <c r="A3" s="187" t="s">
        <v>314</v>
      </c>
      <c r="B3" s="187"/>
      <c r="C3" s="187"/>
      <c r="D3" s="187"/>
      <c r="E3" s="187"/>
      <c r="F3" s="187"/>
      <c r="G3" s="187"/>
      <c r="H3" s="187"/>
      <c r="I3" s="187"/>
      <c r="J3" s="140"/>
      <c r="K3" s="142"/>
      <c r="L3" s="142"/>
    </row>
    <row r="4" spans="1:14" ht="25.5" customHeight="1">
      <c r="A4" s="143"/>
      <c r="B4" s="143"/>
      <c r="C4" s="143"/>
      <c r="D4" s="144"/>
      <c r="E4" s="144"/>
      <c r="F4" s="145"/>
      <c r="G4" s="146"/>
      <c r="H4" s="147"/>
      <c r="I4" s="147"/>
      <c r="J4" s="148"/>
      <c r="K4" s="149">
        <v>46135</v>
      </c>
      <c r="L4" s="146"/>
    </row>
    <row r="5" spans="1:14" s="155" customFormat="1" ht="43.5" customHeight="1">
      <c r="A5" s="151" t="s">
        <v>160</v>
      </c>
      <c r="B5" s="151" t="s">
        <v>28</v>
      </c>
      <c r="C5" s="151" t="s">
        <v>14</v>
      </c>
      <c r="D5" s="152" t="s">
        <v>161</v>
      </c>
      <c r="E5" s="152" t="s">
        <v>317</v>
      </c>
      <c r="F5" s="153" t="s">
        <v>299</v>
      </c>
      <c r="G5" s="152" t="s">
        <v>318</v>
      </c>
      <c r="H5" s="152" t="s">
        <v>163</v>
      </c>
      <c r="I5" s="152" t="s">
        <v>33</v>
      </c>
      <c r="J5" s="154"/>
      <c r="K5" s="151" t="s">
        <v>0</v>
      </c>
      <c r="L5" s="152" t="s">
        <v>300</v>
      </c>
    </row>
    <row r="6" spans="1:14" s="165" customFormat="1" ht="66" customHeight="1">
      <c r="A6" s="156">
        <v>1</v>
      </c>
      <c r="B6" s="157" t="s">
        <v>339</v>
      </c>
      <c r="C6" s="157" t="s">
        <v>340</v>
      </c>
      <c r="D6" s="184">
        <v>258.5</v>
      </c>
      <c r="E6" s="183" t="str">
        <f>TEXT(K6,"YY.MM.DD")&amp;"~"&amp;CHAR(10)&amp;TEXT(L6,"YY.MM.DD")</f>
        <v>22.01.14~
협의완료시</v>
      </c>
      <c r="F6" s="160">
        <v>365</v>
      </c>
      <c r="G6" s="160">
        <v>365</v>
      </c>
      <c r="H6" s="185">
        <f>ROUNDUP((SUM((D6*(F6/G6)/10))),2)</f>
        <v>25.85</v>
      </c>
      <c r="I6" s="162" t="str">
        <f>IF(J6="","","용역중지"&amp;CHAR(10)&amp;TEXT(J6,"(yy.mm.dd)")&amp;IF($K$4-J6+1&lt;90,"",CHAR(10)&amp;"3개월이상"))</f>
        <v/>
      </c>
      <c r="J6" s="163"/>
      <c r="K6" s="164">
        <v>44575</v>
      </c>
      <c r="L6" s="164" t="s">
        <v>395</v>
      </c>
    </row>
    <row r="7" spans="1:14" s="165" customFormat="1" ht="66" customHeight="1">
      <c r="A7" s="156">
        <v>2</v>
      </c>
      <c r="B7" s="157" t="s">
        <v>341</v>
      </c>
      <c r="C7" s="157" t="s">
        <v>342</v>
      </c>
      <c r="D7" s="184">
        <v>418</v>
      </c>
      <c r="E7" s="183" t="str">
        <f t="shared" ref="E7:E32" si="0">TEXT(K7,"YY.MM.DD")&amp;"~"&amp;CHAR(10)&amp;TEXT(L7,"YY.MM.DD")</f>
        <v>22.11.23~
협의완료시</v>
      </c>
      <c r="F7" s="160">
        <v>365</v>
      </c>
      <c r="G7" s="160">
        <v>365</v>
      </c>
      <c r="H7" s="185">
        <f t="shared" ref="H7:H32" si="1">ROUNDUP((SUM((D7*(F7/G7)/10))),2)</f>
        <v>41.8</v>
      </c>
      <c r="I7" s="162" t="str">
        <f t="shared" ref="I7:I32" si="2">IF(J7="","","용역중지"&amp;CHAR(10)&amp;TEXT(J7,"(yy.mm.dd)")&amp;IF($K$4-J7+1&lt;90,"",CHAR(10)&amp;"3개월이상"))</f>
        <v/>
      </c>
      <c r="J7" s="163"/>
      <c r="K7" s="164">
        <v>44888</v>
      </c>
      <c r="L7" s="164" t="s">
        <v>395</v>
      </c>
    </row>
    <row r="8" spans="1:14" s="165" customFormat="1" ht="66" customHeight="1">
      <c r="A8" s="156">
        <v>3</v>
      </c>
      <c r="B8" s="157" t="s">
        <v>343</v>
      </c>
      <c r="C8" s="157" t="s">
        <v>344</v>
      </c>
      <c r="D8" s="184">
        <v>18.7</v>
      </c>
      <c r="E8" s="183" t="str">
        <f t="shared" si="0"/>
        <v>23.09.01~
협의완료시</v>
      </c>
      <c r="F8" s="160">
        <v>365</v>
      </c>
      <c r="G8" s="160">
        <v>365</v>
      </c>
      <c r="H8" s="185">
        <v>0</v>
      </c>
      <c r="I8" s="162" t="s">
        <v>390</v>
      </c>
      <c r="J8" s="163"/>
      <c r="K8" s="164">
        <v>45170</v>
      </c>
      <c r="L8" s="164" t="s">
        <v>395</v>
      </c>
      <c r="M8" s="166"/>
      <c r="N8" s="166"/>
    </row>
    <row r="9" spans="1:14" s="165" customFormat="1" ht="66" customHeight="1">
      <c r="A9" s="156">
        <v>4</v>
      </c>
      <c r="B9" s="157" t="s">
        <v>345</v>
      </c>
      <c r="C9" s="157" t="s">
        <v>346</v>
      </c>
      <c r="D9" s="184">
        <v>49.5</v>
      </c>
      <c r="E9" s="183" t="str">
        <f t="shared" si="0"/>
        <v>24.05.27~
협의완료시</v>
      </c>
      <c r="F9" s="160">
        <v>365</v>
      </c>
      <c r="G9" s="160">
        <v>365</v>
      </c>
      <c r="H9" s="185">
        <v>0</v>
      </c>
      <c r="I9" s="162" t="s">
        <v>391</v>
      </c>
      <c r="J9" s="163"/>
      <c r="K9" s="164">
        <v>45439</v>
      </c>
      <c r="L9" s="164" t="s">
        <v>395</v>
      </c>
    </row>
    <row r="10" spans="1:14" s="165" customFormat="1" ht="66" customHeight="1">
      <c r="A10" s="156">
        <v>5</v>
      </c>
      <c r="B10" s="157" t="s">
        <v>347</v>
      </c>
      <c r="C10" s="157" t="s">
        <v>348</v>
      </c>
      <c r="D10" s="184">
        <v>33</v>
      </c>
      <c r="E10" s="183" t="str">
        <f t="shared" si="0"/>
        <v>24.10.16~
협의완료시</v>
      </c>
      <c r="F10" s="160">
        <v>365</v>
      </c>
      <c r="G10" s="160">
        <v>365</v>
      </c>
      <c r="H10" s="185">
        <f t="shared" si="1"/>
        <v>3.3</v>
      </c>
      <c r="I10" s="162" t="str">
        <f t="shared" si="2"/>
        <v/>
      </c>
      <c r="J10" s="163"/>
      <c r="K10" s="164">
        <v>45581</v>
      </c>
      <c r="L10" s="164" t="s">
        <v>395</v>
      </c>
    </row>
    <row r="11" spans="1:14" s="165" customFormat="1" ht="66" customHeight="1">
      <c r="A11" s="156">
        <v>6</v>
      </c>
      <c r="B11" s="168" t="s">
        <v>349</v>
      </c>
      <c r="C11" s="168" t="s">
        <v>350</v>
      </c>
      <c r="D11" s="184">
        <v>55</v>
      </c>
      <c r="E11" s="183" t="str">
        <f t="shared" si="0"/>
        <v>25.04.07~
협의완료시</v>
      </c>
      <c r="F11" s="160">
        <v>365</v>
      </c>
      <c r="G11" s="160">
        <v>365</v>
      </c>
      <c r="H11" s="185">
        <f t="shared" si="1"/>
        <v>5.5</v>
      </c>
      <c r="I11" s="162" t="str">
        <f t="shared" si="2"/>
        <v/>
      </c>
      <c r="J11" s="163"/>
      <c r="K11" s="164">
        <v>45754</v>
      </c>
      <c r="L11" s="164" t="s">
        <v>395</v>
      </c>
    </row>
    <row r="12" spans="1:14" s="165" customFormat="1" ht="66" customHeight="1">
      <c r="A12" s="156">
        <v>7</v>
      </c>
      <c r="B12" s="157" t="s">
        <v>351</v>
      </c>
      <c r="C12" s="157" t="s">
        <v>35</v>
      </c>
      <c r="D12" s="184">
        <v>22.9</v>
      </c>
      <c r="E12" s="183" t="str">
        <f>TEXT(K12,"YY.MM.DD")&amp;"~"&amp;CHAR(10)&amp;TEXT(L12,"YY.MM.DD")</f>
        <v>25.05.15~
26.05.14</v>
      </c>
      <c r="F12" s="159">
        <f>IF(J12="",IF(L12-$K$4+1&gt;365,365,L12-$K$4+1),IF(L12-J12+1&gt;365,365,L12-J12+1))</f>
        <v>22</v>
      </c>
      <c r="G12" s="160">
        <f>L12-K12+1</f>
        <v>365</v>
      </c>
      <c r="H12" s="185">
        <v>0</v>
      </c>
      <c r="I12" s="162" t="s">
        <v>392</v>
      </c>
      <c r="J12" s="163"/>
      <c r="K12" s="169">
        <v>45792</v>
      </c>
      <c r="L12" s="169">
        <v>46156</v>
      </c>
    </row>
    <row r="13" spans="1:14" s="165" customFormat="1" ht="66" customHeight="1">
      <c r="A13" s="156">
        <v>8</v>
      </c>
      <c r="B13" s="157" t="s">
        <v>352</v>
      </c>
      <c r="C13" s="157" t="s">
        <v>353</v>
      </c>
      <c r="D13" s="184">
        <v>27.5</v>
      </c>
      <c r="E13" s="183" t="str">
        <f t="shared" si="0"/>
        <v>25.08.05~
협의완료시</v>
      </c>
      <c r="F13" s="160">
        <v>365</v>
      </c>
      <c r="G13" s="160">
        <v>365</v>
      </c>
      <c r="H13" s="185">
        <v>0</v>
      </c>
      <c r="I13" s="162" t="s">
        <v>393</v>
      </c>
      <c r="J13" s="163"/>
      <c r="K13" s="164">
        <v>45874</v>
      </c>
      <c r="L13" s="164" t="s">
        <v>395</v>
      </c>
    </row>
    <row r="14" spans="1:14" s="165" customFormat="1" ht="66" customHeight="1">
      <c r="A14" s="156">
        <v>9</v>
      </c>
      <c r="B14" s="157" t="s">
        <v>354</v>
      </c>
      <c r="C14" s="157" t="s">
        <v>355</v>
      </c>
      <c r="D14" s="184">
        <v>34.1</v>
      </c>
      <c r="E14" s="183" t="str">
        <f t="shared" si="0"/>
        <v>25.08.18~
협의완료시</v>
      </c>
      <c r="F14" s="160">
        <v>365</v>
      </c>
      <c r="G14" s="160">
        <v>365</v>
      </c>
      <c r="H14" s="185">
        <f t="shared" si="1"/>
        <v>3.41</v>
      </c>
      <c r="I14" s="162" t="str">
        <f t="shared" si="2"/>
        <v/>
      </c>
      <c r="J14" s="163"/>
      <c r="K14" s="164">
        <v>45887</v>
      </c>
      <c r="L14" s="164" t="s">
        <v>395</v>
      </c>
    </row>
    <row r="15" spans="1:14" s="165" customFormat="1" ht="66" customHeight="1">
      <c r="A15" s="156">
        <v>10</v>
      </c>
      <c r="B15" s="168" t="s">
        <v>356</v>
      </c>
      <c r="C15" s="168" t="s">
        <v>357</v>
      </c>
      <c r="D15" s="184">
        <v>150</v>
      </c>
      <c r="E15" s="183" t="str">
        <f t="shared" si="0"/>
        <v>25.09.01~
28.08.31</v>
      </c>
      <c r="F15" s="159">
        <f>IF(J15="",IF(L15-$K$4+1&gt;365,365,L15-$K$4+1),IF(L15-J15+1&gt;365,365,L15-J15+1))</f>
        <v>365</v>
      </c>
      <c r="G15" s="160">
        <f t="shared" ref="G15:G32" si="3">L15-K15+1</f>
        <v>1096</v>
      </c>
      <c r="H15" s="185">
        <f t="shared" si="1"/>
        <v>5</v>
      </c>
      <c r="I15" s="162" t="str">
        <f t="shared" si="2"/>
        <v/>
      </c>
      <c r="J15" s="170"/>
      <c r="K15" s="164">
        <v>45901</v>
      </c>
      <c r="L15" s="164">
        <v>46996</v>
      </c>
    </row>
    <row r="16" spans="1:14" s="165" customFormat="1" ht="66" customHeight="1">
      <c r="A16" s="156">
        <v>11</v>
      </c>
      <c r="B16" s="157" t="s">
        <v>358</v>
      </c>
      <c r="C16" s="157" t="s">
        <v>359</v>
      </c>
      <c r="D16" s="184">
        <v>16.5</v>
      </c>
      <c r="E16" s="183" t="str">
        <f t="shared" ref="E16:E23" si="4">TEXT(K16,"YY.MM.DD")&amp;"~"&amp;CHAR(10)&amp;TEXT(L16,"YY.MM.DD")</f>
        <v>25.09.25~
협의완료시</v>
      </c>
      <c r="F16" s="160">
        <v>365</v>
      </c>
      <c r="G16" s="160">
        <v>365</v>
      </c>
      <c r="H16" s="185">
        <f t="shared" si="1"/>
        <v>1.65</v>
      </c>
      <c r="I16" s="162" t="str">
        <f t="shared" si="2"/>
        <v/>
      </c>
      <c r="J16" s="170"/>
      <c r="K16" s="169">
        <v>45925</v>
      </c>
      <c r="L16" s="164" t="s">
        <v>395</v>
      </c>
    </row>
    <row r="17" spans="1:12" s="165" customFormat="1" ht="66" customHeight="1">
      <c r="A17" s="156">
        <v>12</v>
      </c>
      <c r="B17" s="157" t="s">
        <v>360</v>
      </c>
      <c r="C17" s="157" t="s">
        <v>361</v>
      </c>
      <c r="D17" s="184">
        <v>16.5</v>
      </c>
      <c r="E17" s="183" t="str">
        <f t="shared" si="4"/>
        <v>25.10.29~
협의완료시</v>
      </c>
      <c r="F17" s="160">
        <v>365</v>
      </c>
      <c r="G17" s="160">
        <v>365</v>
      </c>
      <c r="H17" s="185">
        <f t="shared" si="1"/>
        <v>1.65</v>
      </c>
      <c r="I17" s="162" t="str">
        <f t="shared" si="2"/>
        <v/>
      </c>
      <c r="J17" s="163"/>
      <c r="K17" s="164">
        <v>45959</v>
      </c>
      <c r="L17" s="164" t="s">
        <v>395</v>
      </c>
    </row>
    <row r="18" spans="1:12" s="165" customFormat="1" ht="66" customHeight="1">
      <c r="A18" s="156">
        <v>13</v>
      </c>
      <c r="B18" s="168" t="s">
        <v>362</v>
      </c>
      <c r="C18" s="168" t="s">
        <v>363</v>
      </c>
      <c r="D18" s="184">
        <v>33</v>
      </c>
      <c r="E18" s="183" t="str">
        <f t="shared" si="4"/>
        <v>25.11.12~
협의완료시</v>
      </c>
      <c r="F18" s="160">
        <v>365</v>
      </c>
      <c r="G18" s="160">
        <v>365</v>
      </c>
      <c r="H18" s="185">
        <f t="shared" si="1"/>
        <v>3.3</v>
      </c>
      <c r="I18" s="162" t="str">
        <f t="shared" si="2"/>
        <v/>
      </c>
      <c r="J18" s="163"/>
      <c r="K18" s="164">
        <v>45973</v>
      </c>
      <c r="L18" s="164" t="s">
        <v>395</v>
      </c>
    </row>
    <row r="19" spans="1:12" s="165" customFormat="1" ht="66" customHeight="1">
      <c r="A19" s="156">
        <v>14</v>
      </c>
      <c r="B19" s="157" t="s">
        <v>364</v>
      </c>
      <c r="C19" s="157" t="s">
        <v>365</v>
      </c>
      <c r="D19" s="184">
        <v>53.1</v>
      </c>
      <c r="E19" s="183" t="str">
        <f t="shared" si="4"/>
        <v>25.12.03~
26.11.27</v>
      </c>
      <c r="F19" s="159">
        <f>IF(J19="",IF(L19-$K$4+1&gt;365,365,L19-$K$4+1),IF(L19-J19+1&gt;365,365,L19-J19+1))</f>
        <v>219</v>
      </c>
      <c r="G19" s="160">
        <f t="shared" si="3"/>
        <v>360</v>
      </c>
      <c r="H19" s="185">
        <f t="shared" si="1"/>
        <v>3.2399999999999998</v>
      </c>
      <c r="I19" s="162" t="str">
        <f t="shared" si="2"/>
        <v/>
      </c>
      <c r="J19" s="163"/>
      <c r="K19" s="169">
        <v>45994</v>
      </c>
      <c r="L19" s="169">
        <v>46353</v>
      </c>
    </row>
    <row r="20" spans="1:12" s="165" customFormat="1" ht="66" customHeight="1">
      <c r="A20" s="156">
        <v>15</v>
      </c>
      <c r="B20" s="157" t="s">
        <v>366</v>
      </c>
      <c r="C20" s="157" t="s">
        <v>367</v>
      </c>
      <c r="D20" s="184">
        <v>16.5</v>
      </c>
      <c r="E20" s="183" t="str">
        <f t="shared" si="4"/>
        <v>26.01.26~
협의완료시</v>
      </c>
      <c r="F20" s="160">
        <v>365</v>
      </c>
      <c r="G20" s="160">
        <v>365</v>
      </c>
      <c r="H20" s="185">
        <f t="shared" si="1"/>
        <v>1.65</v>
      </c>
      <c r="I20" s="162" t="str">
        <f t="shared" si="2"/>
        <v/>
      </c>
      <c r="J20" s="163"/>
      <c r="K20" s="164">
        <v>46048</v>
      </c>
      <c r="L20" s="164" t="s">
        <v>395</v>
      </c>
    </row>
    <row r="21" spans="1:12" s="165" customFormat="1" ht="66" customHeight="1">
      <c r="A21" s="156">
        <v>16</v>
      </c>
      <c r="B21" s="157" t="s">
        <v>368</v>
      </c>
      <c r="C21" s="157" t="s">
        <v>369</v>
      </c>
      <c r="D21" s="184">
        <v>50</v>
      </c>
      <c r="E21" s="183" t="str">
        <f t="shared" si="4"/>
        <v>26.02.10~
협의완료시</v>
      </c>
      <c r="F21" s="160">
        <v>365</v>
      </c>
      <c r="G21" s="160">
        <v>365</v>
      </c>
      <c r="H21" s="185">
        <f t="shared" si="1"/>
        <v>5</v>
      </c>
      <c r="I21" s="162" t="str">
        <f t="shared" si="2"/>
        <v/>
      </c>
      <c r="J21" s="163"/>
      <c r="K21" s="164">
        <v>46063</v>
      </c>
      <c r="L21" s="164" t="s">
        <v>395</v>
      </c>
    </row>
    <row r="22" spans="1:12" s="165" customFormat="1" ht="66" customHeight="1">
      <c r="A22" s="156">
        <v>17</v>
      </c>
      <c r="B22" s="168" t="s">
        <v>370</v>
      </c>
      <c r="C22" s="168" t="s">
        <v>371</v>
      </c>
      <c r="D22" s="184">
        <v>16.5</v>
      </c>
      <c r="E22" s="183" t="str">
        <f t="shared" si="4"/>
        <v>26.02.23~
협의완료시</v>
      </c>
      <c r="F22" s="160">
        <v>365</v>
      </c>
      <c r="G22" s="160">
        <v>365</v>
      </c>
      <c r="H22" s="185">
        <f t="shared" si="1"/>
        <v>1.65</v>
      </c>
      <c r="I22" s="162" t="str">
        <f t="shared" si="2"/>
        <v/>
      </c>
      <c r="J22" s="170"/>
      <c r="K22" s="164">
        <v>46076</v>
      </c>
      <c r="L22" s="164" t="s">
        <v>395</v>
      </c>
    </row>
    <row r="23" spans="1:12" s="165" customFormat="1" ht="66" customHeight="1">
      <c r="A23" s="156">
        <v>18</v>
      </c>
      <c r="B23" s="157" t="s">
        <v>372</v>
      </c>
      <c r="C23" s="157" t="s">
        <v>373</v>
      </c>
      <c r="D23" s="184">
        <v>20.2</v>
      </c>
      <c r="E23" s="183" t="str">
        <f t="shared" si="4"/>
        <v>26.02.24~
26.08.22</v>
      </c>
      <c r="F23" s="159">
        <f>IF(J23="",IF(L23-$K$4+1&gt;365,365,L23-$K$4+1),IF(L23-J23+1&gt;365,365,L23-J23+1))</f>
        <v>122</v>
      </c>
      <c r="G23" s="160">
        <f t="shared" si="3"/>
        <v>180</v>
      </c>
      <c r="H23" s="185">
        <f t="shared" si="1"/>
        <v>1.37</v>
      </c>
      <c r="I23" s="162" t="str">
        <f t="shared" si="2"/>
        <v/>
      </c>
      <c r="J23" s="163"/>
      <c r="K23" s="164">
        <v>46077</v>
      </c>
      <c r="L23" s="164">
        <v>46256</v>
      </c>
    </row>
    <row r="24" spans="1:12" s="165" customFormat="1" ht="66" customHeight="1">
      <c r="A24" s="156">
        <v>19</v>
      </c>
      <c r="B24" s="157" t="s">
        <v>374</v>
      </c>
      <c r="C24" s="157" t="s">
        <v>375</v>
      </c>
      <c r="D24" s="184">
        <v>97.7</v>
      </c>
      <c r="E24" s="183" t="str">
        <f t="shared" si="0"/>
        <v>26.03.04~
27.03.03</v>
      </c>
      <c r="F24" s="159">
        <f>IF(J24="",IF(L24-$K$4+1&gt;365,365,L24-$K$4+1),IF(L24-J24+1&gt;365,365,L24-J24+1))</f>
        <v>315</v>
      </c>
      <c r="G24" s="160">
        <f t="shared" si="3"/>
        <v>365</v>
      </c>
      <c r="H24" s="185">
        <f t="shared" si="1"/>
        <v>8.44</v>
      </c>
      <c r="I24" s="162" t="str">
        <f t="shared" si="2"/>
        <v/>
      </c>
      <c r="J24" s="170"/>
      <c r="K24" s="169">
        <v>46085</v>
      </c>
      <c r="L24" s="169">
        <v>46449</v>
      </c>
    </row>
    <row r="25" spans="1:12" s="165" customFormat="1" ht="66" customHeight="1">
      <c r="A25" s="156">
        <v>20</v>
      </c>
      <c r="B25" s="157" t="s">
        <v>376</v>
      </c>
      <c r="C25" s="157" t="s">
        <v>373</v>
      </c>
      <c r="D25" s="184">
        <v>20.3</v>
      </c>
      <c r="E25" s="183" t="str">
        <f t="shared" si="0"/>
        <v>26.03.05~
26.05.03</v>
      </c>
      <c r="F25" s="159">
        <f>IF(J25="",IF(L25-$K$4+1&gt;365,365,L25-$K$4+1),IF(L25-J25+1&gt;365,365,L25-J25+1))</f>
        <v>11</v>
      </c>
      <c r="G25" s="160">
        <f t="shared" si="3"/>
        <v>60</v>
      </c>
      <c r="H25" s="185">
        <f t="shared" si="1"/>
        <v>0.38</v>
      </c>
      <c r="I25" s="162" t="str">
        <f t="shared" si="2"/>
        <v/>
      </c>
      <c r="J25" s="163"/>
      <c r="K25" s="164">
        <v>46086</v>
      </c>
      <c r="L25" s="164">
        <v>46145</v>
      </c>
    </row>
    <row r="26" spans="1:12" s="165" customFormat="1" ht="66" customHeight="1">
      <c r="A26" s="156">
        <v>21</v>
      </c>
      <c r="B26" s="168" t="s">
        <v>377</v>
      </c>
      <c r="C26" s="168" t="s">
        <v>378</v>
      </c>
      <c r="D26" s="184">
        <v>29.7</v>
      </c>
      <c r="E26" s="183" t="str">
        <f t="shared" ref="E26:E30" si="5">TEXT(K26,"YY.MM.DD")&amp;"~"&amp;CHAR(10)&amp;TEXT(L26,"YY.MM.DD")</f>
        <v>26.03.10~
협의완료시</v>
      </c>
      <c r="F26" s="159">
        <v>365</v>
      </c>
      <c r="G26" s="160">
        <v>365</v>
      </c>
      <c r="H26" s="185">
        <f t="shared" si="1"/>
        <v>2.97</v>
      </c>
      <c r="I26" s="162" t="str">
        <f t="shared" si="2"/>
        <v/>
      </c>
      <c r="J26" s="163"/>
      <c r="K26" s="164">
        <v>46091</v>
      </c>
      <c r="L26" s="164" t="s">
        <v>395</v>
      </c>
    </row>
    <row r="27" spans="1:12" s="165" customFormat="1" ht="66" customHeight="1">
      <c r="A27" s="156">
        <v>22</v>
      </c>
      <c r="B27" s="157" t="s">
        <v>379</v>
      </c>
      <c r="C27" s="157" t="s">
        <v>380</v>
      </c>
      <c r="D27" s="184">
        <v>176</v>
      </c>
      <c r="E27" s="183" t="str">
        <f t="shared" si="5"/>
        <v>26.03.11~
협의완료시</v>
      </c>
      <c r="F27" s="159">
        <v>365</v>
      </c>
      <c r="G27" s="160">
        <v>365</v>
      </c>
      <c r="H27" s="185">
        <f t="shared" si="1"/>
        <v>17.600000000000001</v>
      </c>
      <c r="I27" s="162" t="str">
        <f t="shared" si="2"/>
        <v/>
      </c>
      <c r="J27" s="163"/>
      <c r="K27" s="169">
        <v>46092</v>
      </c>
      <c r="L27" s="164" t="s">
        <v>395</v>
      </c>
    </row>
    <row r="28" spans="1:12" s="165" customFormat="1" ht="66" customHeight="1">
      <c r="A28" s="156">
        <v>23</v>
      </c>
      <c r="B28" s="157" t="s">
        <v>381</v>
      </c>
      <c r="C28" s="157" t="s">
        <v>382</v>
      </c>
      <c r="D28" s="184">
        <v>19.8</v>
      </c>
      <c r="E28" s="183" t="str">
        <f t="shared" si="5"/>
        <v>26.03.18~
협의완료시</v>
      </c>
      <c r="F28" s="159">
        <v>365</v>
      </c>
      <c r="G28" s="160">
        <v>365</v>
      </c>
      <c r="H28" s="185">
        <v>0</v>
      </c>
      <c r="I28" s="162" t="s">
        <v>394</v>
      </c>
      <c r="J28" s="163"/>
      <c r="K28" s="164">
        <v>46099</v>
      </c>
      <c r="L28" s="164" t="s">
        <v>395</v>
      </c>
    </row>
    <row r="29" spans="1:12" s="165" customFormat="1" ht="66" customHeight="1">
      <c r="A29" s="156">
        <v>24</v>
      </c>
      <c r="B29" s="157" t="s">
        <v>383</v>
      </c>
      <c r="C29" s="157" t="s">
        <v>384</v>
      </c>
      <c r="D29" s="184">
        <v>16.5</v>
      </c>
      <c r="E29" s="183" t="str">
        <f t="shared" si="5"/>
        <v>26.03.30~
협의완료시</v>
      </c>
      <c r="F29" s="159">
        <v>365</v>
      </c>
      <c r="G29" s="160">
        <v>365</v>
      </c>
      <c r="H29" s="185">
        <f t="shared" si="1"/>
        <v>1.65</v>
      </c>
      <c r="I29" s="162" t="str">
        <f t="shared" si="2"/>
        <v/>
      </c>
      <c r="J29" s="163"/>
      <c r="K29" s="164">
        <v>46111</v>
      </c>
      <c r="L29" s="164" t="s">
        <v>395</v>
      </c>
    </row>
    <row r="30" spans="1:12" s="165" customFormat="1" ht="66" customHeight="1">
      <c r="A30" s="156">
        <v>25</v>
      </c>
      <c r="B30" s="168" t="s">
        <v>385</v>
      </c>
      <c r="C30" s="168" t="s">
        <v>386</v>
      </c>
      <c r="D30" s="184">
        <v>20.3</v>
      </c>
      <c r="E30" s="183" t="str">
        <f t="shared" si="5"/>
        <v>26.03.31~
26.09.26</v>
      </c>
      <c r="F30" s="159">
        <f>IF(J30="",IF(L30-$K$4+1&gt;365,365,L30-$K$4+1),IF(L30-J30+1&gt;365,365,L30-J30+1))</f>
        <v>157</v>
      </c>
      <c r="G30" s="160">
        <f t="shared" si="3"/>
        <v>180</v>
      </c>
      <c r="H30" s="185">
        <f t="shared" si="1"/>
        <v>1.78</v>
      </c>
      <c r="I30" s="162" t="str">
        <f t="shared" si="2"/>
        <v/>
      </c>
      <c r="J30" s="170"/>
      <c r="K30" s="164">
        <v>46112</v>
      </c>
      <c r="L30" s="164">
        <v>46291</v>
      </c>
    </row>
    <row r="31" spans="1:12" s="165" customFormat="1" ht="66" customHeight="1">
      <c r="A31" s="156">
        <v>26</v>
      </c>
      <c r="B31" s="168" t="s">
        <v>387</v>
      </c>
      <c r="C31" s="168" t="s">
        <v>388</v>
      </c>
      <c r="D31" s="184">
        <v>11</v>
      </c>
      <c r="E31" s="183" t="str">
        <f t="shared" si="0"/>
        <v>26.03.31~
협의완료시</v>
      </c>
      <c r="F31" s="159">
        <v>365</v>
      </c>
      <c r="G31" s="160">
        <v>365</v>
      </c>
      <c r="H31" s="185">
        <f t="shared" si="1"/>
        <v>1.1000000000000001</v>
      </c>
      <c r="I31" s="162" t="str">
        <f t="shared" si="2"/>
        <v/>
      </c>
      <c r="J31" s="163"/>
      <c r="K31" s="164">
        <v>46112</v>
      </c>
      <c r="L31" s="164" t="s">
        <v>395</v>
      </c>
    </row>
    <row r="32" spans="1:12" s="165" customFormat="1" ht="66" customHeight="1">
      <c r="A32" s="156">
        <v>27</v>
      </c>
      <c r="B32" s="157" t="s">
        <v>389</v>
      </c>
      <c r="C32" s="157" t="s">
        <v>373</v>
      </c>
      <c r="D32" s="184">
        <v>81.5</v>
      </c>
      <c r="E32" s="183" t="str">
        <f t="shared" si="0"/>
        <v>26.04.02~
26.09.28</v>
      </c>
      <c r="F32" s="159">
        <f>IF(J32="",IF(L32-$K$4+1&gt;365,365,L32-$K$4+1),IF(L32-J32+1&gt;365,365,L32-J32+1))</f>
        <v>159</v>
      </c>
      <c r="G32" s="160">
        <f t="shared" si="3"/>
        <v>180</v>
      </c>
      <c r="H32" s="185">
        <f t="shared" si="1"/>
        <v>7.2</v>
      </c>
      <c r="I32" s="162" t="str">
        <f t="shared" si="2"/>
        <v/>
      </c>
      <c r="J32" s="163"/>
      <c r="K32" s="169">
        <v>46114</v>
      </c>
      <c r="L32" s="169">
        <v>46293</v>
      </c>
    </row>
    <row r="33" spans="1:12" s="155" customFormat="1" ht="35.25" customHeight="1">
      <c r="A33" s="171"/>
      <c r="B33" s="172" t="s">
        <v>8</v>
      </c>
      <c r="C33" s="172"/>
      <c r="D33" s="173"/>
      <c r="E33" s="173"/>
      <c r="F33" s="174"/>
      <c r="G33" s="175"/>
      <c r="H33" s="186">
        <f>SUM(H6:H32)</f>
        <v>145.49</v>
      </c>
      <c r="I33" s="177" t="s">
        <v>304</v>
      </c>
      <c r="J33" s="178"/>
      <c r="K33" s="179"/>
      <c r="L33" s="179"/>
    </row>
  </sheetData>
  <autoFilter ref="A5:N33" xr:uid="{51E598AB-8C26-4C26-8554-86DA3F4EF4A4}"/>
  <mergeCells count="3">
    <mergeCell ref="A1:I1"/>
    <mergeCell ref="A2:I2"/>
    <mergeCell ref="A3:I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39BD6-CF59-403B-876E-9B51739D5ACB}">
  <sheetPr>
    <pageSetUpPr fitToPage="1"/>
  </sheetPr>
  <dimension ref="A1:N22"/>
  <sheetViews>
    <sheetView view="pageBreakPreview" topLeftCell="A14" zoomScaleNormal="100" zoomScaleSheetLayoutView="100" workbookViewId="0">
      <selection activeCell="F17" sqref="F17"/>
    </sheetView>
  </sheetViews>
  <sheetFormatPr defaultRowHeight="15"/>
  <cols>
    <col min="1" max="1" width="4.125" style="150" customWidth="1"/>
    <col min="2" max="2" width="25.25" style="150" customWidth="1"/>
    <col min="3" max="3" width="10.625" style="150" customWidth="1"/>
    <col min="4" max="4" width="10.875" style="150" customWidth="1"/>
    <col min="5" max="5" width="9.625" style="150" customWidth="1"/>
    <col min="6" max="6" width="8.125" style="180" customWidth="1"/>
    <col min="7" max="7" width="10.125" style="150" customWidth="1"/>
    <col min="8" max="8" width="9.875" style="181" customWidth="1"/>
    <col min="9" max="9" width="8.5" style="181" customWidth="1"/>
    <col min="10" max="10" width="10.875" style="182" hidden="1" customWidth="1"/>
    <col min="11" max="12" width="8.375" style="150" hidden="1" customWidth="1"/>
    <col min="13" max="14" width="9" style="150" customWidth="1"/>
    <col min="15" max="16384" width="9" style="150"/>
  </cols>
  <sheetData>
    <row r="1" spans="1:14" s="139" customFormat="1" ht="36" customHeight="1">
      <c r="A1" s="187" t="s">
        <v>162</v>
      </c>
      <c r="B1" s="187"/>
      <c r="C1" s="187"/>
      <c r="D1" s="187"/>
      <c r="E1" s="187"/>
      <c r="F1" s="187"/>
      <c r="G1" s="187"/>
      <c r="H1" s="187"/>
      <c r="I1" s="187"/>
      <c r="J1" s="138"/>
      <c r="K1" s="142"/>
      <c r="L1" s="142"/>
    </row>
    <row r="2" spans="1:14" s="141" customFormat="1" ht="27.75" customHeight="1">
      <c r="A2" s="187" t="s">
        <v>329</v>
      </c>
      <c r="B2" s="187"/>
      <c r="C2" s="187"/>
      <c r="D2" s="187"/>
      <c r="E2" s="187"/>
      <c r="F2" s="187"/>
      <c r="G2" s="187"/>
      <c r="H2" s="187"/>
      <c r="I2" s="187"/>
      <c r="J2" s="140"/>
      <c r="K2" s="142"/>
      <c r="L2" s="142"/>
    </row>
    <row r="3" spans="1:14" s="141" customFormat="1" ht="27.75" customHeight="1">
      <c r="A3" s="187" t="s">
        <v>314</v>
      </c>
      <c r="B3" s="187"/>
      <c r="C3" s="187"/>
      <c r="D3" s="187"/>
      <c r="E3" s="187"/>
      <c r="F3" s="187"/>
      <c r="G3" s="187"/>
      <c r="H3" s="187"/>
      <c r="I3" s="187"/>
      <c r="J3" s="140"/>
      <c r="K3" s="142"/>
      <c r="L3" s="142"/>
    </row>
    <row r="4" spans="1:14" ht="25.5" hidden="1" customHeight="1">
      <c r="A4" s="143"/>
      <c r="B4" s="143"/>
      <c r="C4" s="143"/>
      <c r="D4" s="144"/>
      <c r="E4" s="144"/>
      <c r="F4" s="145"/>
      <c r="G4" s="146"/>
      <c r="H4" s="147"/>
      <c r="I4" s="147"/>
      <c r="J4" s="148"/>
      <c r="K4" s="149">
        <v>46135</v>
      </c>
      <c r="L4" s="146"/>
    </row>
    <row r="5" spans="1:14" s="155" customFormat="1" ht="43.5" customHeight="1">
      <c r="A5" s="151" t="s">
        <v>160</v>
      </c>
      <c r="B5" s="151" t="s">
        <v>28</v>
      </c>
      <c r="C5" s="151" t="s">
        <v>316</v>
      </c>
      <c r="D5" s="152" t="s">
        <v>161</v>
      </c>
      <c r="E5" s="152" t="s">
        <v>317</v>
      </c>
      <c r="F5" s="153" t="s">
        <v>299</v>
      </c>
      <c r="G5" s="152" t="s">
        <v>318</v>
      </c>
      <c r="H5" s="152" t="s">
        <v>163</v>
      </c>
      <c r="I5" s="152" t="s">
        <v>33</v>
      </c>
      <c r="J5" s="154"/>
      <c r="K5" s="151" t="s">
        <v>0</v>
      </c>
      <c r="L5" s="152" t="s">
        <v>300</v>
      </c>
    </row>
    <row r="6" spans="1:14" s="165" customFormat="1" ht="66" customHeight="1">
      <c r="A6" s="156">
        <v>1</v>
      </c>
      <c r="B6" s="157" t="s">
        <v>176</v>
      </c>
      <c r="C6" s="157" t="s">
        <v>164</v>
      </c>
      <c r="D6" s="158">
        <v>1033343000</v>
      </c>
      <c r="E6" s="183" t="str">
        <f>TEXT(K6,"YY.MM.DD")&amp;"~"&amp;CHAR(10)&amp;TEXT(L6,"YY.MM.DD")</f>
        <v>21.03.22~
30.10.30</v>
      </c>
      <c r="F6" s="159">
        <f>IF(J6="",IF(L6-$K$4+1&gt;365,365,L6-$K$4+1),IF(L6-J6+1&gt;365,365,L6-J6+1))</f>
        <v>365</v>
      </c>
      <c r="G6" s="160">
        <f t="shared" ref="G6:G21" si="0">L6-K6+1</f>
        <v>3510</v>
      </c>
      <c r="H6" s="161">
        <f>ROUNDUP((SUM((D6*(F6/G6)/10))),2)</f>
        <v>10745589.609999999</v>
      </c>
      <c r="I6" s="162" t="str">
        <f>IF(J6="","","용역중지"&amp;CHAR(10)&amp;TEXT(J6,"(yy.mm.dd)")&amp;IF($K$4-J6+1&lt;90,"",CHAR(10)&amp;"3개월이상"))</f>
        <v/>
      </c>
      <c r="J6" s="163"/>
      <c r="K6" s="164">
        <v>44277</v>
      </c>
      <c r="L6" s="164">
        <v>47786</v>
      </c>
    </row>
    <row r="7" spans="1:14" s="165" customFormat="1" ht="66" customHeight="1">
      <c r="A7" s="156">
        <v>2</v>
      </c>
      <c r="B7" s="157" t="s">
        <v>285</v>
      </c>
      <c r="C7" s="157" t="s">
        <v>30</v>
      </c>
      <c r="D7" s="158">
        <v>1179453000</v>
      </c>
      <c r="E7" s="183" t="str">
        <f t="shared" ref="E7:E21" si="1">TEXT(K7,"YY.MM.DD")&amp;"~"&amp;CHAR(10)&amp;TEXT(L7,"YY.MM.DD")</f>
        <v>21.06.23~
26.06.30</v>
      </c>
      <c r="F7" s="159">
        <f t="shared" ref="F7:F21" si="2">IF(J7="",IF(L7-$K$4+1&gt;365,365,L7-$K$4+1),IF(L7-J7+1&gt;365,365,L7-J7+1))</f>
        <v>69</v>
      </c>
      <c r="G7" s="160">
        <f t="shared" si="0"/>
        <v>1834</v>
      </c>
      <c r="H7" s="161">
        <f t="shared" ref="H7:H21" si="3">ROUNDUP((SUM((D7*(F7/G7)/10))),2)</f>
        <v>4437418.5999999996</v>
      </c>
      <c r="I7" s="162" t="str">
        <f t="shared" ref="I7:I21" si="4">IF(J7="","","용역중지"&amp;CHAR(10)&amp;TEXT(J7,"(yy.mm.dd)")&amp;IF($K$4-J7+1&lt;90,"",CHAR(10)&amp;"3개월이상"))</f>
        <v/>
      </c>
      <c r="J7" s="163"/>
      <c r="K7" s="164">
        <v>44370</v>
      </c>
      <c r="L7" s="164">
        <v>46203</v>
      </c>
    </row>
    <row r="8" spans="1:14" s="165" customFormat="1" ht="66" customHeight="1">
      <c r="A8" s="156">
        <v>3</v>
      </c>
      <c r="B8" s="157" t="s">
        <v>286</v>
      </c>
      <c r="C8" s="157" t="s">
        <v>30</v>
      </c>
      <c r="D8" s="158">
        <v>849505000</v>
      </c>
      <c r="E8" s="183" t="str">
        <f t="shared" si="1"/>
        <v>21.09.30~
27.02.19</v>
      </c>
      <c r="F8" s="159">
        <f t="shared" si="2"/>
        <v>303</v>
      </c>
      <c r="G8" s="160">
        <f t="shared" si="0"/>
        <v>1969</v>
      </c>
      <c r="H8" s="161">
        <f t="shared" si="3"/>
        <v>13072626.470000001</v>
      </c>
      <c r="I8" s="162" t="str">
        <f t="shared" si="4"/>
        <v/>
      </c>
      <c r="J8" s="163"/>
      <c r="K8" s="164">
        <v>44469</v>
      </c>
      <c r="L8" s="164">
        <v>46437</v>
      </c>
      <c r="M8" s="166"/>
      <c r="N8" s="166"/>
    </row>
    <row r="9" spans="1:14" s="165" customFormat="1" ht="66" customHeight="1">
      <c r="A9" s="156">
        <v>4</v>
      </c>
      <c r="B9" s="157" t="s">
        <v>148</v>
      </c>
      <c r="C9" s="157" t="s">
        <v>147</v>
      </c>
      <c r="D9" s="158">
        <v>884400000</v>
      </c>
      <c r="E9" s="183" t="str">
        <f t="shared" si="1"/>
        <v>22.01.03~
24.06.20</v>
      </c>
      <c r="F9" s="159">
        <f t="shared" si="2"/>
        <v>10</v>
      </c>
      <c r="G9" s="160">
        <f t="shared" si="0"/>
        <v>900</v>
      </c>
      <c r="H9" s="161">
        <v>0</v>
      </c>
      <c r="I9" s="162" t="str">
        <f t="shared" si="4"/>
        <v>용역중지
(24.06.11)
3개월이상</v>
      </c>
      <c r="J9" s="163">
        <v>45454</v>
      </c>
      <c r="K9" s="164">
        <v>44564</v>
      </c>
      <c r="L9" s="164">
        <v>45463</v>
      </c>
    </row>
    <row r="10" spans="1:14" s="165" customFormat="1" ht="66" customHeight="1">
      <c r="A10" s="156">
        <v>5</v>
      </c>
      <c r="B10" s="157" t="s">
        <v>287</v>
      </c>
      <c r="C10" s="157" t="s">
        <v>330</v>
      </c>
      <c r="D10" s="158">
        <v>1298424000</v>
      </c>
      <c r="E10" s="183" t="str">
        <f t="shared" si="1"/>
        <v>22.12.29~
32.12.25</v>
      </c>
      <c r="F10" s="159">
        <f t="shared" si="2"/>
        <v>365</v>
      </c>
      <c r="G10" s="160">
        <f t="shared" si="0"/>
        <v>3650</v>
      </c>
      <c r="H10" s="161">
        <f t="shared" si="3"/>
        <v>12984240</v>
      </c>
      <c r="I10" s="162" t="str">
        <f t="shared" si="4"/>
        <v/>
      </c>
      <c r="J10" s="163"/>
      <c r="K10" s="164">
        <v>44924</v>
      </c>
      <c r="L10" s="164">
        <v>48573</v>
      </c>
    </row>
    <row r="11" spans="1:14" s="165" customFormat="1" ht="66" customHeight="1">
      <c r="A11" s="156">
        <v>6</v>
      </c>
      <c r="B11" s="168" t="s">
        <v>311</v>
      </c>
      <c r="C11" s="168" t="s">
        <v>165</v>
      </c>
      <c r="D11" s="158">
        <v>820936000</v>
      </c>
      <c r="E11" s="183" t="str">
        <f t="shared" si="1"/>
        <v>23.01.19~
27.09.09</v>
      </c>
      <c r="F11" s="159">
        <v>89</v>
      </c>
      <c r="G11" s="160">
        <f t="shared" si="0"/>
        <v>1695</v>
      </c>
      <c r="H11" s="161">
        <v>0</v>
      </c>
      <c r="I11" s="162" t="s">
        <v>312</v>
      </c>
      <c r="J11" s="163">
        <v>45456</v>
      </c>
      <c r="K11" s="164">
        <v>44945</v>
      </c>
      <c r="L11" s="164">
        <v>46639</v>
      </c>
    </row>
    <row r="12" spans="1:14" s="165" customFormat="1" ht="66" customHeight="1">
      <c r="A12" s="156">
        <v>7</v>
      </c>
      <c r="B12" s="157" t="s">
        <v>290</v>
      </c>
      <c r="C12" s="157" t="s">
        <v>30</v>
      </c>
      <c r="D12" s="158">
        <v>227535000</v>
      </c>
      <c r="E12" s="183" t="str">
        <f t="shared" si="1"/>
        <v>23.05.09~
29.05.08</v>
      </c>
      <c r="F12" s="159">
        <f t="shared" si="2"/>
        <v>365</v>
      </c>
      <c r="G12" s="160">
        <f t="shared" si="0"/>
        <v>2192</v>
      </c>
      <c r="H12" s="161">
        <v>0</v>
      </c>
      <c r="I12" s="162" t="s">
        <v>303</v>
      </c>
      <c r="J12" s="163"/>
      <c r="K12" s="169">
        <v>45055</v>
      </c>
      <c r="L12" s="169">
        <v>47246</v>
      </c>
    </row>
    <row r="13" spans="1:14" s="165" customFormat="1" ht="66" customHeight="1">
      <c r="A13" s="156">
        <v>8</v>
      </c>
      <c r="B13" s="157" t="s">
        <v>289</v>
      </c>
      <c r="C13" s="157" t="s">
        <v>319</v>
      </c>
      <c r="D13" s="158">
        <v>547600000</v>
      </c>
      <c r="E13" s="183" t="str">
        <f t="shared" si="1"/>
        <v>24.06.21~
27.06.05</v>
      </c>
      <c r="F13" s="159">
        <f t="shared" si="2"/>
        <v>365</v>
      </c>
      <c r="G13" s="160">
        <f t="shared" si="0"/>
        <v>1080</v>
      </c>
      <c r="H13" s="161">
        <f t="shared" si="3"/>
        <v>18506851.860000003</v>
      </c>
      <c r="I13" s="162" t="str">
        <f t="shared" si="4"/>
        <v/>
      </c>
      <c r="J13" s="163"/>
      <c r="K13" s="164">
        <v>45464</v>
      </c>
      <c r="L13" s="164">
        <v>46543</v>
      </c>
    </row>
    <row r="14" spans="1:14" s="165" customFormat="1" ht="66" customHeight="1">
      <c r="A14" s="156">
        <v>9</v>
      </c>
      <c r="B14" s="157" t="s">
        <v>288</v>
      </c>
      <c r="C14" s="157" t="s">
        <v>320</v>
      </c>
      <c r="D14" s="158">
        <v>611360000</v>
      </c>
      <c r="E14" s="183" t="str">
        <f t="shared" si="1"/>
        <v>24.12.05~
26.09.28</v>
      </c>
      <c r="F14" s="159">
        <f t="shared" si="2"/>
        <v>159</v>
      </c>
      <c r="G14" s="160">
        <f t="shared" si="0"/>
        <v>663</v>
      </c>
      <c r="H14" s="161">
        <f t="shared" si="3"/>
        <v>14661574.67</v>
      </c>
      <c r="I14" s="162" t="str">
        <f t="shared" si="4"/>
        <v/>
      </c>
      <c r="J14" s="163"/>
      <c r="K14" s="164">
        <v>45631</v>
      </c>
      <c r="L14" s="164">
        <v>46293</v>
      </c>
    </row>
    <row r="15" spans="1:14" s="165" customFormat="1" ht="66" customHeight="1">
      <c r="A15" s="156">
        <v>10</v>
      </c>
      <c r="B15" s="168" t="s">
        <v>307</v>
      </c>
      <c r="C15" s="168" t="s">
        <v>321</v>
      </c>
      <c r="D15" s="158">
        <v>110349000</v>
      </c>
      <c r="E15" s="183" t="str">
        <f t="shared" si="1"/>
        <v>25.01.07~
26.02.05</v>
      </c>
      <c r="F15" s="159">
        <f t="shared" si="2"/>
        <v>198</v>
      </c>
      <c r="G15" s="160">
        <f t="shared" si="0"/>
        <v>395</v>
      </c>
      <c r="H15" s="161">
        <v>0</v>
      </c>
      <c r="I15" s="162" t="str">
        <f t="shared" si="4"/>
        <v>용역중지
(25.07.23)
3개월이상</v>
      </c>
      <c r="J15" s="170">
        <v>45861</v>
      </c>
      <c r="K15" s="164">
        <v>45664</v>
      </c>
      <c r="L15" s="164">
        <v>46058</v>
      </c>
    </row>
    <row r="16" spans="1:14" s="165" customFormat="1" ht="66" customHeight="1">
      <c r="A16" s="156">
        <v>11</v>
      </c>
      <c r="B16" s="157" t="s">
        <v>291</v>
      </c>
      <c r="C16" s="157" t="s">
        <v>322</v>
      </c>
      <c r="D16" s="158">
        <v>579180000</v>
      </c>
      <c r="E16" s="183" t="str">
        <f t="shared" si="1"/>
        <v>25.04.30~
27.06.30</v>
      </c>
      <c r="F16" s="159">
        <f t="shared" si="2"/>
        <v>365</v>
      </c>
      <c r="G16" s="160">
        <f t="shared" si="0"/>
        <v>792</v>
      </c>
      <c r="H16" s="161">
        <f t="shared" si="3"/>
        <v>26692007.580000002</v>
      </c>
      <c r="I16" s="162" t="str">
        <f t="shared" si="4"/>
        <v/>
      </c>
      <c r="J16" s="170"/>
      <c r="K16" s="169">
        <v>45777</v>
      </c>
      <c r="L16" s="169">
        <v>46568</v>
      </c>
    </row>
    <row r="17" spans="1:12" s="165" customFormat="1" ht="66" customHeight="1">
      <c r="A17" s="156">
        <v>12</v>
      </c>
      <c r="B17" s="157" t="s">
        <v>297</v>
      </c>
      <c r="C17" s="157" t="s">
        <v>327</v>
      </c>
      <c r="D17" s="158">
        <v>1117920000</v>
      </c>
      <c r="E17" s="183" t="str">
        <f t="shared" si="1"/>
        <v>25.06.12~
31.09.09</v>
      </c>
      <c r="F17" s="159">
        <f t="shared" si="2"/>
        <v>365</v>
      </c>
      <c r="G17" s="160">
        <f t="shared" si="0"/>
        <v>2281</v>
      </c>
      <c r="H17" s="161">
        <f t="shared" si="3"/>
        <v>17888680.41</v>
      </c>
      <c r="I17" s="162" t="str">
        <f t="shared" si="4"/>
        <v/>
      </c>
      <c r="J17" s="163"/>
      <c r="K17" s="164">
        <v>45820</v>
      </c>
      <c r="L17" s="164">
        <v>48100</v>
      </c>
    </row>
    <row r="18" spans="1:12" s="165" customFormat="1" ht="66" customHeight="1">
      <c r="A18" s="156">
        <v>13</v>
      </c>
      <c r="B18" s="168" t="s">
        <v>292</v>
      </c>
      <c r="C18" s="168" t="s">
        <v>30</v>
      </c>
      <c r="D18" s="158">
        <v>399670000</v>
      </c>
      <c r="E18" s="183" t="str">
        <f t="shared" si="1"/>
        <v>25.07.23~
28.07.22</v>
      </c>
      <c r="F18" s="159">
        <f t="shared" si="2"/>
        <v>365</v>
      </c>
      <c r="G18" s="160">
        <f t="shared" si="0"/>
        <v>1096</v>
      </c>
      <c r="H18" s="161">
        <f t="shared" si="3"/>
        <v>13310177.92</v>
      </c>
      <c r="I18" s="162" t="str">
        <f t="shared" si="4"/>
        <v/>
      </c>
      <c r="J18" s="163"/>
      <c r="K18" s="164">
        <v>45861</v>
      </c>
      <c r="L18" s="164">
        <v>46956</v>
      </c>
    </row>
    <row r="19" spans="1:12" s="165" customFormat="1" ht="66" customHeight="1">
      <c r="A19" s="156">
        <v>14</v>
      </c>
      <c r="B19" s="157" t="s">
        <v>293</v>
      </c>
      <c r="C19" s="157" t="s">
        <v>30</v>
      </c>
      <c r="D19" s="158">
        <v>675760000</v>
      </c>
      <c r="E19" s="183" t="str">
        <f t="shared" si="1"/>
        <v>25.09.03~
30.09.02</v>
      </c>
      <c r="F19" s="159">
        <f t="shared" si="2"/>
        <v>365</v>
      </c>
      <c r="G19" s="160">
        <f t="shared" si="0"/>
        <v>1826</v>
      </c>
      <c r="H19" s="161">
        <f t="shared" si="3"/>
        <v>13507798.470000001</v>
      </c>
      <c r="I19" s="162" t="str">
        <f t="shared" si="4"/>
        <v/>
      </c>
      <c r="J19" s="163"/>
      <c r="K19" s="169">
        <v>45903</v>
      </c>
      <c r="L19" s="169">
        <v>47728</v>
      </c>
    </row>
    <row r="20" spans="1:12" s="165" customFormat="1" ht="66" customHeight="1">
      <c r="A20" s="156">
        <v>15</v>
      </c>
      <c r="B20" s="157" t="s">
        <v>308</v>
      </c>
      <c r="C20" s="157" t="s">
        <v>200</v>
      </c>
      <c r="D20" s="158">
        <v>2220350000</v>
      </c>
      <c r="E20" s="183" t="str">
        <f t="shared" si="1"/>
        <v>25.10.21~
33.03.12</v>
      </c>
      <c r="F20" s="159">
        <f t="shared" si="2"/>
        <v>365</v>
      </c>
      <c r="G20" s="160">
        <f t="shared" si="0"/>
        <v>2700</v>
      </c>
      <c r="H20" s="161">
        <v>0</v>
      </c>
      <c r="I20" s="162" t="str">
        <f t="shared" si="4"/>
        <v>용역중지
(25.12.30)
3개월이상</v>
      </c>
      <c r="J20" s="163">
        <v>46021</v>
      </c>
      <c r="K20" s="164">
        <v>45951</v>
      </c>
      <c r="L20" s="164">
        <v>48650</v>
      </c>
    </row>
    <row r="21" spans="1:12" s="165" customFormat="1" ht="66" customHeight="1">
      <c r="A21" s="156">
        <v>16</v>
      </c>
      <c r="B21" s="157" t="s">
        <v>298</v>
      </c>
      <c r="C21" s="157" t="s">
        <v>331</v>
      </c>
      <c r="D21" s="158">
        <v>416390000</v>
      </c>
      <c r="E21" s="183" t="str">
        <f t="shared" si="1"/>
        <v>25.12.10~
28.12.09</v>
      </c>
      <c r="F21" s="159">
        <f t="shared" si="2"/>
        <v>365</v>
      </c>
      <c r="G21" s="160">
        <f t="shared" si="0"/>
        <v>1096</v>
      </c>
      <c r="H21" s="161">
        <f t="shared" si="3"/>
        <v>13867002.74</v>
      </c>
      <c r="I21" s="162" t="str">
        <f t="shared" si="4"/>
        <v/>
      </c>
      <c r="J21" s="163"/>
      <c r="K21" s="164">
        <v>46001</v>
      </c>
      <c r="L21" s="164">
        <v>47096</v>
      </c>
    </row>
    <row r="22" spans="1:12" s="155" customFormat="1" ht="35.25" customHeight="1">
      <c r="A22" s="171"/>
      <c r="B22" s="172" t="s">
        <v>8</v>
      </c>
      <c r="C22" s="172"/>
      <c r="D22" s="173"/>
      <c r="E22" s="173"/>
      <c r="F22" s="174"/>
      <c r="G22" s="175"/>
      <c r="H22" s="176">
        <f>SUM(H6:H21)</f>
        <v>159673968.33000001</v>
      </c>
      <c r="I22" s="177" t="s">
        <v>304</v>
      </c>
      <c r="J22" s="178"/>
      <c r="K22" s="179"/>
      <c r="L22" s="179"/>
    </row>
  </sheetData>
  <mergeCells count="3">
    <mergeCell ref="A1:I1"/>
    <mergeCell ref="A2:I2"/>
    <mergeCell ref="A3:I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7199-DE83-4A85-9314-5324B9C7B165}">
  <sheetPr>
    <pageSetUpPr fitToPage="1"/>
  </sheetPr>
  <dimension ref="A1:N19"/>
  <sheetViews>
    <sheetView view="pageBreakPreview" topLeftCell="A11" zoomScaleNormal="100" zoomScaleSheetLayoutView="100" workbookViewId="0">
      <selection activeCell="B13" sqref="B13"/>
    </sheetView>
  </sheetViews>
  <sheetFormatPr defaultRowHeight="15"/>
  <cols>
    <col min="1" max="1" width="4.125" style="150" customWidth="1"/>
    <col min="2" max="2" width="25.25" style="150" customWidth="1"/>
    <col min="3" max="3" width="10.625" style="150" customWidth="1"/>
    <col min="4" max="4" width="10.875" style="150" customWidth="1"/>
    <col min="5" max="5" width="9.625" style="150" customWidth="1"/>
    <col min="6" max="6" width="8.125" style="180" customWidth="1"/>
    <col min="7" max="7" width="10.125" style="150" customWidth="1"/>
    <col min="8" max="8" width="9.875" style="181" customWidth="1"/>
    <col min="9" max="9" width="8.5" style="181" customWidth="1"/>
    <col min="10" max="10" width="10.875" style="182" hidden="1" customWidth="1"/>
    <col min="11" max="12" width="8.375" style="150" hidden="1" customWidth="1"/>
    <col min="13" max="14" width="9" style="150" customWidth="1"/>
    <col min="15" max="16384" width="9" style="150"/>
  </cols>
  <sheetData>
    <row r="1" spans="1:14" s="139" customFormat="1" ht="36" customHeight="1">
      <c r="A1" s="187" t="s">
        <v>162</v>
      </c>
      <c r="B1" s="187"/>
      <c r="C1" s="187"/>
      <c r="D1" s="187"/>
      <c r="E1" s="187"/>
      <c r="F1" s="187"/>
      <c r="G1" s="187"/>
      <c r="H1" s="187"/>
      <c r="I1" s="187"/>
      <c r="J1" s="138"/>
      <c r="K1" s="142"/>
      <c r="L1" s="142"/>
    </row>
    <row r="2" spans="1:14" s="141" customFormat="1" ht="27.75" customHeight="1">
      <c r="A2" s="187" t="s">
        <v>332</v>
      </c>
      <c r="B2" s="187"/>
      <c r="C2" s="187"/>
      <c r="D2" s="187"/>
      <c r="E2" s="187"/>
      <c r="F2" s="187"/>
      <c r="G2" s="187"/>
      <c r="H2" s="187"/>
      <c r="I2" s="187"/>
      <c r="J2" s="140"/>
      <c r="K2" s="142"/>
      <c r="L2" s="142"/>
    </row>
    <row r="3" spans="1:14" s="141" customFormat="1" ht="27.75" customHeight="1">
      <c r="A3" s="187" t="s">
        <v>314</v>
      </c>
      <c r="B3" s="187"/>
      <c r="C3" s="187"/>
      <c r="D3" s="187"/>
      <c r="E3" s="187"/>
      <c r="F3" s="187"/>
      <c r="G3" s="187"/>
      <c r="H3" s="187"/>
      <c r="I3" s="187"/>
      <c r="J3" s="140"/>
      <c r="K3" s="142"/>
      <c r="L3" s="142"/>
    </row>
    <row r="4" spans="1:14" ht="25.5" hidden="1" customHeight="1">
      <c r="A4" s="143"/>
      <c r="B4" s="143"/>
      <c r="C4" s="143"/>
      <c r="D4" s="144"/>
      <c r="E4" s="144"/>
      <c r="F4" s="145"/>
      <c r="G4" s="146"/>
      <c r="H4" s="147"/>
      <c r="I4" s="147"/>
      <c r="J4" s="148"/>
      <c r="K4" s="149">
        <v>46135</v>
      </c>
      <c r="L4" s="146"/>
    </row>
    <row r="5" spans="1:14" s="155" customFormat="1" ht="43.5" customHeight="1">
      <c r="A5" s="151" t="s">
        <v>160</v>
      </c>
      <c r="B5" s="151" t="s">
        <v>28</v>
      </c>
      <c r="C5" s="151" t="s">
        <v>316</v>
      </c>
      <c r="D5" s="152" t="s">
        <v>161</v>
      </c>
      <c r="E5" s="152" t="s">
        <v>317</v>
      </c>
      <c r="F5" s="153" t="s">
        <v>299</v>
      </c>
      <c r="G5" s="152" t="s">
        <v>318</v>
      </c>
      <c r="H5" s="152" t="s">
        <v>163</v>
      </c>
      <c r="I5" s="152" t="s">
        <v>33</v>
      </c>
      <c r="J5" s="154"/>
      <c r="K5" s="151" t="s">
        <v>0</v>
      </c>
      <c r="L5" s="152" t="s">
        <v>300</v>
      </c>
    </row>
    <row r="6" spans="1:14" s="165" customFormat="1" ht="66" customHeight="1">
      <c r="A6" s="156">
        <v>1</v>
      </c>
      <c r="B6" s="157" t="s">
        <v>245</v>
      </c>
      <c r="C6" s="157" t="s">
        <v>246</v>
      </c>
      <c r="D6" s="158">
        <v>1632271000</v>
      </c>
      <c r="E6" s="183" t="str">
        <f>TEXT(K6,"YY.MM.DD")&amp;"~"&amp;CHAR(10)&amp;TEXT(L6,"YY.MM.DD")</f>
        <v>06.03.25~
29.12.31</v>
      </c>
      <c r="F6" s="159">
        <f t="shared" ref="F6:F18" si="0">IF(J6="",IF(L6-$K$4+1&gt;365,365,L6-$K$4+1),IF(L6-J6+1&gt;365,365,L6-J6+1))</f>
        <v>365</v>
      </c>
      <c r="G6" s="160">
        <f t="shared" ref="G6:G18" si="1">L6-K6+1</f>
        <v>8683</v>
      </c>
      <c r="H6" s="161">
        <f>ROUNDUP((SUM((D6*(F6/G6)/10))),2)</f>
        <v>6861440.9199999999</v>
      </c>
      <c r="I6" s="162" t="str">
        <f>IF(J6="","","용역중지"&amp;CHAR(10)&amp;TEXT(J6,"(yy.mm.dd)")&amp;IF($K$4-J6+1&lt;90,"",CHAR(10)&amp;"3개월이상"))</f>
        <v/>
      </c>
      <c r="J6" s="163"/>
      <c r="K6" s="164">
        <v>38801</v>
      </c>
      <c r="L6" s="164">
        <v>47483</v>
      </c>
    </row>
    <row r="7" spans="1:14" s="165" customFormat="1" ht="66" customHeight="1">
      <c r="A7" s="156">
        <v>2</v>
      </c>
      <c r="B7" s="157" t="s">
        <v>313</v>
      </c>
      <c r="C7" s="157" t="s">
        <v>333</v>
      </c>
      <c r="D7" s="158">
        <v>1857064000</v>
      </c>
      <c r="E7" s="183" t="str">
        <f t="shared" ref="E7:E18" si="2">TEXT(K7,"YY.MM.DD")&amp;"~"&amp;CHAR(10)&amp;TEXT(L7,"YY.MM.DD")</f>
        <v>19.09.04~
24.05.18</v>
      </c>
      <c r="F7" s="159">
        <f t="shared" si="0"/>
        <v>55</v>
      </c>
      <c r="G7" s="160">
        <f t="shared" si="1"/>
        <v>1719</v>
      </c>
      <c r="H7" s="161">
        <v>0</v>
      </c>
      <c r="I7" s="162" t="str">
        <f t="shared" ref="I7:I17" si="3">IF(J7="","","용역중지"&amp;CHAR(10)&amp;TEXT(J7,"(yy.mm.dd)")&amp;IF($K$4-J7+1&lt;90,"",CHAR(10)&amp;"3개월이상"))</f>
        <v>용역중지
(24.03.25)
3개월이상</v>
      </c>
      <c r="J7" s="163">
        <v>45376</v>
      </c>
      <c r="K7" s="164">
        <v>43712</v>
      </c>
      <c r="L7" s="164">
        <v>45430</v>
      </c>
    </row>
    <row r="8" spans="1:14" s="165" customFormat="1" ht="66" customHeight="1">
      <c r="A8" s="156">
        <v>3</v>
      </c>
      <c r="B8" s="157" t="s">
        <v>309</v>
      </c>
      <c r="C8" s="157" t="s">
        <v>326</v>
      </c>
      <c r="D8" s="158">
        <v>201130000</v>
      </c>
      <c r="E8" s="183" t="str">
        <f t="shared" si="2"/>
        <v>20.04.14~
21.07.07</v>
      </c>
      <c r="F8" s="159">
        <f t="shared" si="0"/>
        <v>230</v>
      </c>
      <c r="G8" s="160">
        <f t="shared" si="1"/>
        <v>450</v>
      </c>
      <c r="H8" s="161">
        <v>0</v>
      </c>
      <c r="I8" s="162" t="str">
        <f t="shared" si="3"/>
        <v>용역중지
(20.11.20)
3개월이상</v>
      </c>
      <c r="J8" s="163">
        <v>44155</v>
      </c>
      <c r="K8" s="164">
        <v>43935</v>
      </c>
      <c r="L8" s="164">
        <v>44384</v>
      </c>
      <c r="M8" s="166"/>
      <c r="N8" s="166"/>
    </row>
    <row r="9" spans="1:14" s="165" customFormat="1" ht="66" customHeight="1">
      <c r="A9" s="156">
        <v>4</v>
      </c>
      <c r="B9" s="157" t="s">
        <v>152</v>
      </c>
      <c r="C9" s="157" t="s">
        <v>197</v>
      </c>
      <c r="D9" s="158">
        <v>962942000</v>
      </c>
      <c r="E9" s="183" t="str">
        <f t="shared" si="2"/>
        <v>20.11.06~
27.11.05</v>
      </c>
      <c r="F9" s="159">
        <f t="shared" si="0"/>
        <v>365</v>
      </c>
      <c r="G9" s="160">
        <f t="shared" si="1"/>
        <v>2556</v>
      </c>
      <c r="H9" s="161">
        <f t="shared" ref="H9:H18" si="4">ROUNDUP((SUM((D9*(F9/G9)/10))),2)</f>
        <v>13750932.32</v>
      </c>
      <c r="I9" s="162" t="str">
        <f t="shared" si="3"/>
        <v/>
      </c>
      <c r="J9" s="163"/>
      <c r="K9" s="164">
        <v>44141</v>
      </c>
      <c r="L9" s="164">
        <v>46696</v>
      </c>
    </row>
    <row r="10" spans="1:14" s="165" customFormat="1" ht="66" customHeight="1">
      <c r="A10" s="156">
        <v>5</v>
      </c>
      <c r="B10" s="157" t="s">
        <v>334</v>
      </c>
      <c r="C10" s="157" t="s">
        <v>335</v>
      </c>
      <c r="D10" s="158">
        <v>1529600000</v>
      </c>
      <c r="E10" s="183" t="str">
        <f t="shared" si="2"/>
        <v>21.06.08~
27.02.28</v>
      </c>
      <c r="F10" s="159">
        <f t="shared" si="0"/>
        <v>312</v>
      </c>
      <c r="G10" s="160">
        <f t="shared" si="1"/>
        <v>2092</v>
      </c>
      <c r="H10" s="161">
        <f t="shared" si="4"/>
        <v>22812390.060000002</v>
      </c>
      <c r="I10" s="162" t="str">
        <f t="shared" si="3"/>
        <v/>
      </c>
      <c r="J10" s="163"/>
      <c r="K10" s="164">
        <v>44355</v>
      </c>
      <c r="L10" s="164">
        <v>46446</v>
      </c>
    </row>
    <row r="11" spans="1:14" s="165" customFormat="1" ht="66" customHeight="1">
      <c r="A11" s="156">
        <v>6</v>
      </c>
      <c r="B11" s="168" t="s">
        <v>336</v>
      </c>
      <c r="C11" s="168" t="s">
        <v>30</v>
      </c>
      <c r="D11" s="158">
        <v>901410000</v>
      </c>
      <c r="E11" s="183" t="str">
        <f t="shared" si="2"/>
        <v>21.06.30~
27.06.29</v>
      </c>
      <c r="F11" s="159">
        <f t="shared" si="0"/>
        <v>365</v>
      </c>
      <c r="G11" s="160">
        <f t="shared" si="1"/>
        <v>2191</v>
      </c>
      <c r="H11" s="161">
        <v>0</v>
      </c>
      <c r="I11" s="162" t="s">
        <v>337</v>
      </c>
      <c r="J11" s="163"/>
      <c r="K11" s="164">
        <v>44377</v>
      </c>
      <c r="L11" s="164">
        <v>46567</v>
      </c>
    </row>
    <row r="12" spans="1:14" s="165" customFormat="1" ht="66" customHeight="1">
      <c r="A12" s="156">
        <v>7</v>
      </c>
      <c r="B12" s="157" t="s">
        <v>305</v>
      </c>
      <c r="C12" s="157" t="s">
        <v>30</v>
      </c>
      <c r="D12" s="158">
        <v>936840000</v>
      </c>
      <c r="E12" s="183" t="str">
        <f t="shared" si="2"/>
        <v>21.08.05~
27.08.04</v>
      </c>
      <c r="F12" s="159">
        <f t="shared" si="0"/>
        <v>365</v>
      </c>
      <c r="G12" s="160">
        <f t="shared" si="1"/>
        <v>2191</v>
      </c>
      <c r="H12" s="161">
        <v>0</v>
      </c>
      <c r="I12" s="162" t="s">
        <v>302</v>
      </c>
      <c r="J12" s="163"/>
      <c r="K12" s="169">
        <v>44413</v>
      </c>
      <c r="L12" s="169">
        <v>46603</v>
      </c>
    </row>
    <row r="13" spans="1:14" s="165" customFormat="1" ht="66" customHeight="1">
      <c r="A13" s="156">
        <v>8</v>
      </c>
      <c r="B13" s="157" t="s">
        <v>310</v>
      </c>
      <c r="C13" s="157" t="s">
        <v>30</v>
      </c>
      <c r="D13" s="158">
        <v>1056890000</v>
      </c>
      <c r="E13" s="183" t="str">
        <f t="shared" si="2"/>
        <v>21.08.09~
27.08.08</v>
      </c>
      <c r="F13" s="159">
        <f t="shared" si="0"/>
        <v>365</v>
      </c>
      <c r="G13" s="160">
        <f t="shared" si="1"/>
        <v>2191</v>
      </c>
      <c r="H13" s="161">
        <v>0</v>
      </c>
      <c r="I13" s="162" t="str">
        <f t="shared" si="3"/>
        <v>용역중지
(24.03.12)
3개월이상</v>
      </c>
      <c r="J13" s="163">
        <v>45363</v>
      </c>
      <c r="K13" s="164">
        <v>44417</v>
      </c>
      <c r="L13" s="164">
        <v>46607</v>
      </c>
    </row>
    <row r="14" spans="1:14" s="165" customFormat="1" ht="66" customHeight="1">
      <c r="A14" s="156">
        <v>9</v>
      </c>
      <c r="B14" s="157" t="s">
        <v>148</v>
      </c>
      <c r="C14" s="157" t="s">
        <v>147</v>
      </c>
      <c r="D14" s="158">
        <v>884400000</v>
      </c>
      <c r="E14" s="183" t="str">
        <f t="shared" si="2"/>
        <v>22.01.03~
24.06.20</v>
      </c>
      <c r="F14" s="159">
        <f t="shared" si="0"/>
        <v>10</v>
      </c>
      <c r="G14" s="160">
        <f t="shared" si="1"/>
        <v>900</v>
      </c>
      <c r="H14" s="161">
        <v>0</v>
      </c>
      <c r="I14" s="162" t="str">
        <f t="shared" si="3"/>
        <v>용역중지
(24.06.11)
3개월이상</v>
      </c>
      <c r="J14" s="163">
        <v>45454</v>
      </c>
      <c r="K14" s="164">
        <v>44564</v>
      </c>
      <c r="L14" s="164">
        <v>45463</v>
      </c>
    </row>
    <row r="15" spans="1:14" s="165" customFormat="1" ht="66" customHeight="1">
      <c r="A15" s="156">
        <v>10</v>
      </c>
      <c r="B15" s="168" t="s">
        <v>206</v>
      </c>
      <c r="C15" s="168" t="s">
        <v>207</v>
      </c>
      <c r="D15" s="158">
        <v>2598970000</v>
      </c>
      <c r="E15" s="183" t="str">
        <f t="shared" si="2"/>
        <v>23.08.18~
28.01.23</v>
      </c>
      <c r="F15" s="159">
        <f t="shared" si="0"/>
        <v>365</v>
      </c>
      <c r="G15" s="160">
        <f t="shared" si="1"/>
        <v>1620</v>
      </c>
      <c r="H15" s="161">
        <f t="shared" si="4"/>
        <v>58557040.129999995</v>
      </c>
      <c r="I15" s="162" t="str">
        <f t="shared" si="3"/>
        <v/>
      </c>
      <c r="J15" s="170"/>
      <c r="K15" s="164">
        <v>45156</v>
      </c>
      <c r="L15" s="164">
        <v>46775</v>
      </c>
    </row>
    <row r="16" spans="1:14" s="165" customFormat="1" ht="66" customHeight="1">
      <c r="A16" s="156">
        <v>11</v>
      </c>
      <c r="B16" s="157" t="s">
        <v>308</v>
      </c>
      <c r="C16" s="157" t="s">
        <v>200</v>
      </c>
      <c r="D16" s="158">
        <v>2220350000</v>
      </c>
      <c r="E16" s="183" t="str">
        <f t="shared" si="2"/>
        <v>25.10.21~
33.03.12</v>
      </c>
      <c r="F16" s="159">
        <f t="shared" si="0"/>
        <v>365</v>
      </c>
      <c r="G16" s="160">
        <f t="shared" si="1"/>
        <v>2700</v>
      </c>
      <c r="H16" s="161">
        <v>0</v>
      </c>
      <c r="I16" s="162" t="str">
        <f t="shared" si="3"/>
        <v>용역중지
(25.12.30)
3개월이상</v>
      </c>
      <c r="J16" s="170">
        <v>46021</v>
      </c>
      <c r="K16" s="169">
        <v>45951</v>
      </c>
      <c r="L16" s="169">
        <v>48650</v>
      </c>
    </row>
    <row r="17" spans="1:12" s="165" customFormat="1" ht="66" customHeight="1">
      <c r="A17" s="156">
        <v>12</v>
      </c>
      <c r="B17" s="157" t="s">
        <v>295</v>
      </c>
      <c r="C17" s="157" t="s">
        <v>324</v>
      </c>
      <c r="D17" s="158">
        <v>834000000</v>
      </c>
      <c r="E17" s="183" t="str">
        <f t="shared" si="2"/>
        <v>25.12.16~
27.12.05</v>
      </c>
      <c r="F17" s="159">
        <f t="shared" si="0"/>
        <v>365</v>
      </c>
      <c r="G17" s="160">
        <f t="shared" si="1"/>
        <v>720</v>
      </c>
      <c r="H17" s="161">
        <f t="shared" si="4"/>
        <v>42279166.669999994</v>
      </c>
      <c r="I17" s="162" t="str">
        <f t="shared" si="3"/>
        <v/>
      </c>
      <c r="J17" s="163"/>
      <c r="K17" s="164">
        <v>46007</v>
      </c>
      <c r="L17" s="164">
        <v>46726</v>
      </c>
    </row>
    <row r="18" spans="1:12" s="165" customFormat="1" ht="66" customHeight="1">
      <c r="A18" s="156">
        <v>13</v>
      </c>
      <c r="B18" s="168" t="s">
        <v>296</v>
      </c>
      <c r="C18" s="168" t="s">
        <v>328</v>
      </c>
      <c r="D18" s="158">
        <v>519250000</v>
      </c>
      <c r="E18" s="183" t="str">
        <f t="shared" si="2"/>
        <v>25.12.29~
26.12.28</v>
      </c>
      <c r="F18" s="159">
        <f t="shared" si="0"/>
        <v>250</v>
      </c>
      <c r="G18" s="160">
        <f t="shared" si="1"/>
        <v>365</v>
      </c>
      <c r="H18" s="161">
        <f t="shared" si="4"/>
        <v>35565068.5</v>
      </c>
      <c r="I18" s="162" t="str">
        <f>IF(J18="","","용역중지"&amp;CHAR(10)&amp;TEXT(J18,"(yy.mm.dd)")&amp;IF($K$4-J18+1&lt;90,"",CHAR(10)&amp;"3개월이상"))</f>
        <v/>
      </c>
      <c r="J18" s="163"/>
      <c r="K18" s="164">
        <v>46020</v>
      </c>
      <c r="L18" s="164">
        <v>46384</v>
      </c>
    </row>
    <row r="19" spans="1:12" s="155" customFormat="1" ht="35.25" customHeight="1">
      <c r="A19" s="171"/>
      <c r="B19" s="172" t="s">
        <v>8</v>
      </c>
      <c r="C19" s="172"/>
      <c r="D19" s="173"/>
      <c r="E19" s="173"/>
      <c r="F19" s="174"/>
      <c r="G19" s="175"/>
      <c r="H19" s="176">
        <f>SUM(H6:H18)</f>
        <v>179826038.59999999</v>
      </c>
      <c r="I19" s="177" t="s">
        <v>304</v>
      </c>
      <c r="J19" s="178"/>
      <c r="K19" s="179"/>
      <c r="L19" s="179"/>
    </row>
  </sheetData>
  <mergeCells count="3">
    <mergeCell ref="A1:I1"/>
    <mergeCell ref="A2:I2"/>
    <mergeCell ref="A3:I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D8FFB-1A4D-4CD2-AC0A-A7E460ADC1CE}">
  <sheetPr>
    <pageSetUpPr fitToPage="1"/>
  </sheetPr>
  <dimension ref="A1:L26"/>
  <sheetViews>
    <sheetView view="pageBreakPreview" topLeftCell="A21" zoomScaleNormal="100" zoomScaleSheetLayoutView="100" workbookViewId="0">
      <selection activeCell="J31" sqref="J31"/>
    </sheetView>
  </sheetViews>
  <sheetFormatPr defaultRowHeight="15"/>
  <cols>
    <col min="1" max="1" width="5.625" style="101" customWidth="1"/>
    <col min="2" max="2" width="7.625" style="101" hidden="1" customWidth="1"/>
    <col min="3" max="3" width="31.375" style="101" customWidth="1"/>
    <col min="4" max="4" width="9" style="101" customWidth="1"/>
    <col min="5" max="5" width="11.875" style="101" customWidth="1"/>
    <col min="6" max="7" width="11.375" style="101" customWidth="1"/>
    <col min="8" max="8" width="9.875" style="132" customWidth="1"/>
    <col min="9" max="9" width="9.875" style="101" customWidth="1"/>
    <col min="10" max="10" width="11.25" style="101" customWidth="1"/>
    <col min="11" max="11" width="12" style="101" customWidth="1"/>
    <col min="12" max="12" width="13.25" style="103" customWidth="1"/>
    <col min="13" max="16" width="9" style="101" customWidth="1"/>
    <col min="17" max="16384" width="9" style="101"/>
  </cols>
  <sheetData>
    <row r="1" spans="1:12" s="91" customFormat="1" ht="52.5" customHeight="1">
      <c r="A1" s="192" t="s">
        <v>162</v>
      </c>
      <c r="B1" s="192"/>
      <c r="C1" s="192"/>
      <c r="D1" s="192"/>
      <c r="E1" s="89"/>
      <c r="F1" s="89"/>
      <c r="G1" s="89"/>
      <c r="H1" s="89"/>
      <c r="I1" s="89"/>
      <c r="J1" s="89"/>
      <c r="K1" s="89"/>
      <c r="L1" s="90"/>
    </row>
    <row r="2" spans="1:12" s="91" customFormat="1" ht="32.25" customHeight="1">
      <c r="A2" s="193" t="s">
        <v>195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90"/>
    </row>
    <row r="3" spans="1:12" s="91" customFormat="1" ht="21.75" customHeight="1" thickBot="1">
      <c r="A3" s="92" t="s">
        <v>26</v>
      </c>
      <c r="B3" s="92"/>
      <c r="C3" s="92"/>
      <c r="D3" s="204" t="s">
        <v>196</v>
      </c>
      <c r="E3" s="204"/>
      <c r="F3" s="94"/>
      <c r="G3" s="94"/>
      <c r="H3" s="94"/>
      <c r="I3" s="94"/>
      <c r="J3" s="94"/>
      <c r="K3" s="94"/>
      <c r="L3" s="90"/>
    </row>
    <row r="4" spans="1:12" ht="25.5" hidden="1" customHeight="1" thickBot="1">
      <c r="A4" s="92"/>
      <c r="B4" s="92"/>
      <c r="C4" s="92"/>
      <c r="D4" s="93"/>
      <c r="E4" s="95"/>
      <c r="F4" s="93">
        <v>45371</v>
      </c>
      <c r="G4" s="96"/>
      <c r="H4" s="97"/>
      <c r="I4" s="96"/>
      <c r="J4" s="98"/>
      <c r="K4" s="99"/>
      <c r="L4" s="100"/>
    </row>
    <row r="5" spans="1:12" ht="26.25" customHeight="1">
      <c r="A5" s="194" t="s">
        <v>160</v>
      </c>
      <c r="B5" s="102" t="s">
        <v>27</v>
      </c>
      <c r="C5" s="196" t="s">
        <v>28</v>
      </c>
      <c r="D5" s="196" t="s">
        <v>29</v>
      </c>
      <c r="E5" s="198" t="s">
        <v>161</v>
      </c>
      <c r="F5" s="200" t="s">
        <v>0</v>
      </c>
      <c r="G5" s="200" t="s">
        <v>1</v>
      </c>
      <c r="H5" s="202" t="s">
        <v>185</v>
      </c>
      <c r="I5" s="198" t="s">
        <v>186</v>
      </c>
      <c r="J5" s="188" t="s">
        <v>163</v>
      </c>
      <c r="K5" s="190" t="s">
        <v>33</v>
      </c>
    </row>
    <row r="6" spans="1:12" ht="26.25" customHeight="1">
      <c r="A6" s="195"/>
      <c r="B6" s="104"/>
      <c r="C6" s="197"/>
      <c r="D6" s="197"/>
      <c r="E6" s="199"/>
      <c r="F6" s="201"/>
      <c r="G6" s="201"/>
      <c r="H6" s="203"/>
      <c r="I6" s="199"/>
      <c r="J6" s="189"/>
      <c r="K6" s="191"/>
    </row>
    <row r="7" spans="1:12" ht="62.25" customHeight="1">
      <c r="A7" s="105">
        <v>1</v>
      </c>
      <c r="B7" s="106"/>
      <c r="C7" s="107" t="s">
        <v>152</v>
      </c>
      <c r="D7" s="134" t="s">
        <v>284</v>
      </c>
      <c r="E7" s="108">
        <v>962942000</v>
      </c>
      <c r="F7" s="109" t="s">
        <v>154</v>
      </c>
      <c r="G7" s="109" t="s">
        <v>155</v>
      </c>
      <c r="H7" s="110">
        <f>SUM(IF((G7-$F$4+1)&gt;365,365,G7-$F$4+1))</f>
        <v>365</v>
      </c>
      <c r="I7" s="111">
        <f>G7-F7+1</f>
        <v>2556</v>
      </c>
      <c r="J7" s="112">
        <f>ROUNDUP((SUM((E7*(H7/I7)/10))),2)</f>
        <v>13750932.32</v>
      </c>
      <c r="K7" s="113"/>
      <c r="L7" s="135"/>
    </row>
    <row r="8" spans="1:12" ht="62.25" customHeight="1">
      <c r="A8" s="105">
        <v>2</v>
      </c>
      <c r="B8" s="106"/>
      <c r="C8" s="107" t="s">
        <v>282</v>
      </c>
      <c r="D8" s="134" t="s">
        <v>283</v>
      </c>
      <c r="E8" s="108">
        <v>1362750000</v>
      </c>
      <c r="F8" s="114">
        <v>44223</v>
      </c>
      <c r="G8" s="114">
        <v>47822</v>
      </c>
      <c r="H8" s="110">
        <f t="shared" ref="H8" si="0">SUM(IF((G8-$F$4+1)&gt;365,365,G8-$F$4+1))</f>
        <v>365</v>
      </c>
      <c r="I8" s="111">
        <f>G8-F8+1</f>
        <v>3600</v>
      </c>
      <c r="J8" s="112">
        <f>ROUNDUP((SUM((E8*(H8/I8)/10))),2)</f>
        <v>13816770.84</v>
      </c>
      <c r="K8" s="115"/>
      <c r="L8" s="135"/>
    </row>
    <row r="9" spans="1:12" ht="62.25" customHeight="1">
      <c r="A9" s="105">
        <v>3</v>
      </c>
      <c r="B9" s="106"/>
      <c r="C9" s="107" t="s">
        <v>176</v>
      </c>
      <c r="D9" s="134" t="s">
        <v>164</v>
      </c>
      <c r="E9" s="108">
        <v>1036400000</v>
      </c>
      <c r="F9" s="109" t="s">
        <v>181</v>
      </c>
      <c r="G9" s="114" t="s">
        <v>182</v>
      </c>
      <c r="H9" s="110">
        <f t="shared" ref="H9:H24" si="1">SUM(IF((G9-$F$4+1)&gt;365,365,G9-$F$4+1))</f>
        <v>365</v>
      </c>
      <c r="I9" s="111">
        <f t="shared" ref="I9:I24" si="2">G9-F9+1</f>
        <v>3510</v>
      </c>
      <c r="J9" s="112">
        <f t="shared" ref="J9:J24" si="3">ROUNDUP((SUM((E9*(H9/I9)/10))),2)</f>
        <v>10777378.92</v>
      </c>
      <c r="K9" s="115"/>
      <c r="L9" s="135"/>
    </row>
    <row r="10" spans="1:12" ht="71.25" customHeight="1">
      <c r="A10" s="105">
        <v>4</v>
      </c>
      <c r="B10" s="106"/>
      <c r="C10" s="107" t="s">
        <v>243</v>
      </c>
      <c r="D10" s="133" t="s">
        <v>30</v>
      </c>
      <c r="E10" s="108">
        <v>936840000</v>
      </c>
      <c r="F10" s="109" t="s">
        <v>156</v>
      </c>
      <c r="G10" s="109" t="s">
        <v>157</v>
      </c>
      <c r="H10" s="110">
        <f t="shared" si="1"/>
        <v>365</v>
      </c>
      <c r="I10" s="111">
        <f t="shared" si="2"/>
        <v>2191</v>
      </c>
      <c r="J10" s="112">
        <v>0</v>
      </c>
      <c r="K10" s="115"/>
      <c r="L10" s="135"/>
    </row>
    <row r="11" spans="1:12" ht="62.25" customHeight="1">
      <c r="A11" s="105">
        <v>5</v>
      </c>
      <c r="B11" s="106"/>
      <c r="C11" s="107" t="s">
        <v>242</v>
      </c>
      <c r="D11" s="133" t="s">
        <v>198</v>
      </c>
      <c r="E11" s="108">
        <v>94125000</v>
      </c>
      <c r="F11" s="109" t="s">
        <v>213</v>
      </c>
      <c r="G11" s="109" t="s">
        <v>214</v>
      </c>
      <c r="H11" s="110">
        <f t="shared" si="1"/>
        <v>150</v>
      </c>
      <c r="I11" s="111">
        <f t="shared" si="2"/>
        <v>1013</v>
      </c>
      <c r="J11" s="112">
        <f t="shared" si="3"/>
        <v>1393756.17</v>
      </c>
      <c r="K11" s="115"/>
      <c r="L11" s="135"/>
    </row>
    <row r="12" spans="1:12" ht="62.25" customHeight="1">
      <c r="A12" s="105">
        <v>6</v>
      </c>
      <c r="B12" s="106"/>
      <c r="C12" s="116" t="s">
        <v>148</v>
      </c>
      <c r="D12" s="133" t="s">
        <v>147</v>
      </c>
      <c r="E12" s="108">
        <v>848980000</v>
      </c>
      <c r="F12" s="109" t="s">
        <v>149</v>
      </c>
      <c r="G12" s="109" t="s">
        <v>150</v>
      </c>
      <c r="H12" s="110">
        <f t="shared" si="1"/>
        <v>93</v>
      </c>
      <c r="I12" s="111">
        <f t="shared" ref="I12:I15" si="4">G12-F12+1</f>
        <v>900</v>
      </c>
      <c r="J12" s="112">
        <f t="shared" si="3"/>
        <v>8772793.3399999999</v>
      </c>
      <c r="K12" s="115"/>
      <c r="L12" s="135"/>
    </row>
    <row r="13" spans="1:12" ht="62.25" customHeight="1">
      <c r="A13" s="105">
        <v>7</v>
      </c>
      <c r="B13" s="106"/>
      <c r="C13" s="107" t="s">
        <v>193</v>
      </c>
      <c r="D13" s="133" t="s">
        <v>199</v>
      </c>
      <c r="E13" s="108">
        <v>838150000</v>
      </c>
      <c r="F13" s="117" t="s">
        <v>191</v>
      </c>
      <c r="G13" s="117" t="s">
        <v>192</v>
      </c>
      <c r="H13" s="110">
        <f t="shared" si="1"/>
        <v>365</v>
      </c>
      <c r="I13" s="111">
        <f t="shared" si="4"/>
        <v>3240</v>
      </c>
      <c r="J13" s="112">
        <f t="shared" si="3"/>
        <v>9442121.9199999999</v>
      </c>
      <c r="K13" s="118"/>
      <c r="L13" s="135"/>
    </row>
    <row r="14" spans="1:12" ht="62.25" customHeight="1">
      <c r="A14" s="105">
        <v>8</v>
      </c>
      <c r="B14" s="106"/>
      <c r="C14" s="107" t="s">
        <v>151</v>
      </c>
      <c r="D14" s="134" t="s">
        <v>153</v>
      </c>
      <c r="E14" s="108">
        <v>343300000</v>
      </c>
      <c r="F14" s="109" t="s">
        <v>158</v>
      </c>
      <c r="G14" s="114" t="s">
        <v>215</v>
      </c>
      <c r="H14" s="110">
        <f t="shared" si="1"/>
        <v>134</v>
      </c>
      <c r="I14" s="111">
        <f t="shared" si="4"/>
        <v>877</v>
      </c>
      <c r="J14" s="112">
        <f t="shared" si="3"/>
        <v>5245404.79</v>
      </c>
      <c r="K14" s="119"/>
      <c r="L14" s="135"/>
    </row>
    <row r="15" spans="1:12" ht="62.25" customHeight="1">
      <c r="A15" s="105">
        <v>9</v>
      </c>
      <c r="B15" s="106"/>
      <c r="C15" s="107" t="s">
        <v>171</v>
      </c>
      <c r="D15" s="133" t="s">
        <v>172</v>
      </c>
      <c r="E15" s="108">
        <v>542080000</v>
      </c>
      <c r="F15" s="109" t="s">
        <v>173</v>
      </c>
      <c r="G15" s="109" t="s">
        <v>174</v>
      </c>
      <c r="H15" s="110">
        <f t="shared" si="1"/>
        <v>365</v>
      </c>
      <c r="I15" s="111">
        <f t="shared" si="4"/>
        <v>1361</v>
      </c>
      <c r="J15" s="112">
        <f t="shared" si="3"/>
        <v>14537781.049999999</v>
      </c>
      <c r="K15" s="119"/>
      <c r="L15" s="135"/>
    </row>
    <row r="16" spans="1:12" ht="62.25" customHeight="1">
      <c r="A16" s="105">
        <v>10</v>
      </c>
      <c r="B16" s="106"/>
      <c r="C16" s="116" t="s">
        <v>238</v>
      </c>
      <c r="D16" s="133" t="s">
        <v>200</v>
      </c>
      <c r="E16" s="108">
        <v>835017000</v>
      </c>
      <c r="F16" s="109" t="s">
        <v>216</v>
      </c>
      <c r="G16" s="109" t="s">
        <v>217</v>
      </c>
      <c r="H16" s="110">
        <f>G16-L16+1</f>
        <v>111</v>
      </c>
      <c r="I16" s="111">
        <f t="shared" si="2"/>
        <v>540</v>
      </c>
      <c r="J16" s="112">
        <v>0</v>
      </c>
      <c r="K16" s="115"/>
      <c r="L16" s="136" t="s">
        <v>234</v>
      </c>
    </row>
    <row r="17" spans="1:12" ht="62.25" customHeight="1">
      <c r="A17" s="105">
        <v>11</v>
      </c>
      <c r="B17" s="106"/>
      <c r="C17" s="107" t="s">
        <v>239</v>
      </c>
      <c r="D17" s="133" t="s">
        <v>201</v>
      </c>
      <c r="E17" s="108">
        <v>223020000</v>
      </c>
      <c r="F17" s="117" t="s">
        <v>218</v>
      </c>
      <c r="G17" s="117" t="s">
        <v>219</v>
      </c>
      <c r="H17" s="110">
        <f>G17-L17+1</f>
        <v>18</v>
      </c>
      <c r="I17" s="111">
        <f t="shared" si="2"/>
        <v>451</v>
      </c>
      <c r="J17" s="112">
        <f t="shared" si="3"/>
        <v>890102</v>
      </c>
      <c r="K17" s="118"/>
      <c r="L17" s="136" t="s">
        <v>235</v>
      </c>
    </row>
    <row r="18" spans="1:12" ht="62.25" customHeight="1">
      <c r="A18" s="105">
        <v>12</v>
      </c>
      <c r="B18" s="106"/>
      <c r="C18" s="107" t="s">
        <v>166</v>
      </c>
      <c r="D18" s="134" t="s">
        <v>32</v>
      </c>
      <c r="E18" s="108">
        <v>172203000</v>
      </c>
      <c r="F18" s="109" t="s">
        <v>169</v>
      </c>
      <c r="G18" s="114" t="s">
        <v>170</v>
      </c>
      <c r="H18" s="110">
        <f t="shared" si="1"/>
        <v>352</v>
      </c>
      <c r="I18" s="111">
        <f t="shared" si="2"/>
        <v>730</v>
      </c>
      <c r="J18" s="112">
        <f t="shared" si="3"/>
        <v>8303487.1299999999</v>
      </c>
      <c r="K18" s="119"/>
      <c r="L18" s="135"/>
    </row>
    <row r="19" spans="1:12" ht="62.25" customHeight="1">
      <c r="A19" s="105">
        <v>13</v>
      </c>
      <c r="B19" s="106"/>
      <c r="C19" s="107" t="s">
        <v>240</v>
      </c>
      <c r="D19" s="133" t="s">
        <v>202</v>
      </c>
      <c r="E19" s="108">
        <v>1287300000</v>
      </c>
      <c r="F19" s="109" t="s">
        <v>220</v>
      </c>
      <c r="G19" s="109" t="s">
        <v>221</v>
      </c>
      <c r="H19" s="110">
        <f>G19-L19+1</f>
        <v>20</v>
      </c>
      <c r="I19" s="111">
        <f t="shared" si="2"/>
        <v>240</v>
      </c>
      <c r="J19" s="112">
        <v>0</v>
      </c>
      <c r="K19" s="119"/>
      <c r="L19" s="136" t="s">
        <v>236</v>
      </c>
    </row>
    <row r="20" spans="1:12" ht="62.25" customHeight="1">
      <c r="A20" s="105">
        <v>14</v>
      </c>
      <c r="B20" s="106"/>
      <c r="C20" s="107" t="s">
        <v>241</v>
      </c>
      <c r="D20" s="133" t="s">
        <v>203</v>
      </c>
      <c r="E20" s="108">
        <v>62700000</v>
      </c>
      <c r="F20" s="109" t="s">
        <v>222</v>
      </c>
      <c r="G20" s="109" t="s">
        <v>223</v>
      </c>
      <c r="H20" s="110">
        <f>G20-L20+1</f>
        <v>32</v>
      </c>
      <c r="I20" s="111">
        <f t="shared" si="2"/>
        <v>300</v>
      </c>
      <c r="J20" s="112">
        <v>0</v>
      </c>
      <c r="K20" s="113"/>
      <c r="L20" s="136" t="s">
        <v>237</v>
      </c>
    </row>
    <row r="21" spans="1:12" ht="62.25" customHeight="1">
      <c r="A21" s="105">
        <v>15</v>
      </c>
      <c r="B21" s="106"/>
      <c r="C21" s="116" t="s">
        <v>204</v>
      </c>
      <c r="D21" s="133" t="s">
        <v>205</v>
      </c>
      <c r="E21" s="108">
        <v>1874520000</v>
      </c>
      <c r="F21" s="109" t="s">
        <v>224</v>
      </c>
      <c r="G21" s="109" t="s">
        <v>225</v>
      </c>
      <c r="H21" s="110">
        <f t="shared" si="1"/>
        <v>365</v>
      </c>
      <c r="I21" s="111">
        <f t="shared" si="2"/>
        <v>2709</v>
      </c>
      <c r="J21" s="112">
        <f t="shared" si="3"/>
        <v>25256544.860000003</v>
      </c>
      <c r="K21" s="115"/>
      <c r="L21" s="135"/>
    </row>
    <row r="22" spans="1:12" ht="62.25" customHeight="1">
      <c r="A22" s="105">
        <v>16</v>
      </c>
      <c r="B22" s="106"/>
      <c r="C22" s="107" t="s">
        <v>206</v>
      </c>
      <c r="D22" s="133" t="s">
        <v>207</v>
      </c>
      <c r="E22" s="108">
        <v>2598970000</v>
      </c>
      <c r="F22" s="117" t="s">
        <v>226</v>
      </c>
      <c r="G22" s="117" t="s">
        <v>227</v>
      </c>
      <c r="H22" s="110">
        <f t="shared" si="1"/>
        <v>365</v>
      </c>
      <c r="I22" s="111">
        <f t="shared" si="2"/>
        <v>1620</v>
      </c>
      <c r="J22" s="112">
        <f t="shared" si="3"/>
        <v>58557040.129999995</v>
      </c>
      <c r="K22" s="118"/>
      <c r="L22" s="135"/>
    </row>
    <row r="23" spans="1:12" ht="62.25" customHeight="1">
      <c r="A23" s="105">
        <v>17</v>
      </c>
      <c r="B23" s="106"/>
      <c r="C23" s="107" t="s">
        <v>208</v>
      </c>
      <c r="D23" s="133" t="s">
        <v>172</v>
      </c>
      <c r="E23" s="108">
        <v>784000000</v>
      </c>
      <c r="F23" s="109" t="s">
        <v>228</v>
      </c>
      <c r="G23" s="109" t="s">
        <v>229</v>
      </c>
      <c r="H23" s="110">
        <f t="shared" si="1"/>
        <v>226</v>
      </c>
      <c r="I23" s="111">
        <f t="shared" si="2"/>
        <v>415</v>
      </c>
      <c r="J23" s="112">
        <f t="shared" si="3"/>
        <v>42694939.759999998</v>
      </c>
      <c r="K23" s="120"/>
      <c r="L23" s="135"/>
    </row>
    <row r="24" spans="1:12" ht="62.25" customHeight="1">
      <c r="A24" s="105">
        <v>18</v>
      </c>
      <c r="B24" s="106"/>
      <c r="C24" s="116" t="s">
        <v>209</v>
      </c>
      <c r="D24" s="133" t="s">
        <v>210</v>
      </c>
      <c r="E24" s="108">
        <v>19700000</v>
      </c>
      <c r="F24" s="109" t="s">
        <v>230</v>
      </c>
      <c r="G24" s="109" t="s">
        <v>231</v>
      </c>
      <c r="H24" s="110">
        <f t="shared" si="1"/>
        <v>129</v>
      </c>
      <c r="I24" s="111">
        <f t="shared" si="2"/>
        <v>150</v>
      </c>
      <c r="J24" s="112">
        <f t="shared" si="3"/>
        <v>1694200</v>
      </c>
      <c r="K24" s="119"/>
      <c r="L24" s="135"/>
    </row>
    <row r="25" spans="1:12" ht="62.25" customHeight="1">
      <c r="A25" s="105">
        <v>19</v>
      </c>
      <c r="B25" s="106"/>
      <c r="C25" s="116" t="s">
        <v>211</v>
      </c>
      <c r="D25" s="133" t="s">
        <v>212</v>
      </c>
      <c r="E25" s="108">
        <v>19900000</v>
      </c>
      <c r="F25" s="109" t="s">
        <v>232</v>
      </c>
      <c r="G25" s="109" t="s">
        <v>233</v>
      </c>
      <c r="H25" s="110">
        <f t="shared" ref="H25" si="5">SUM(IF((G25-$F$4+1)&gt;365,365,G25-$F$4+1))</f>
        <v>100</v>
      </c>
      <c r="I25" s="111">
        <f t="shared" ref="I25" si="6">G25-F25+1</f>
        <v>120</v>
      </c>
      <c r="J25" s="112">
        <f t="shared" ref="J25" si="7">ROUNDUP((SUM((E25*(H25/I25)/10))),2)</f>
        <v>1658333.34</v>
      </c>
      <c r="K25" s="119"/>
      <c r="L25" s="135"/>
    </row>
    <row r="26" spans="1:12" s="131" customFormat="1" ht="42.75" customHeight="1" thickBot="1">
      <c r="A26" s="121"/>
      <c r="B26" s="122"/>
      <c r="C26" s="123" t="s">
        <v>8</v>
      </c>
      <c r="D26" s="124"/>
      <c r="E26" s="125"/>
      <c r="F26" s="126"/>
      <c r="G26" s="126"/>
      <c r="H26" s="127"/>
      <c r="I26" s="128"/>
      <c r="J26" s="137">
        <f>SUM(J6:J25)</f>
        <v>216791586.56999999</v>
      </c>
      <c r="K26" s="129"/>
      <c r="L26" s="130"/>
    </row>
  </sheetData>
  <mergeCells count="13">
    <mergeCell ref="J5:J6"/>
    <mergeCell ref="K5:K6"/>
    <mergeCell ref="A1:D1"/>
    <mergeCell ref="A2:K2"/>
    <mergeCell ref="A5:A6"/>
    <mergeCell ref="C5:C6"/>
    <mergeCell ref="D5:D6"/>
    <mergeCell ref="E5:E6"/>
    <mergeCell ref="F5:F6"/>
    <mergeCell ref="G5:G6"/>
    <mergeCell ref="H5:H6"/>
    <mergeCell ref="I5:I6"/>
    <mergeCell ref="D3:E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FBD9-5394-47AD-9603-74ADB127EB63}">
  <sheetPr>
    <pageSetUpPr fitToPage="1"/>
  </sheetPr>
  <dimension ref="A1:L20"/>
  <sheetViews>
    <sheetView view="pageBreakPreview" topLeftCell="A14" zoomScaleNormal="100" zoomScaleSheetLayoutView="100" workbookViewId="0">
      <selection activeCell="J31" sqref="J31"/>
    </sheetView>
  </sheetViews>
  <sheetFormatPr defaultRowHeight="15"/>
  <cols>
    <col min="1" max="1" width="5.625" style="101" customWidth="1"/>
    <col min="2" max="2" width="7.625" style="101" hidden="1" customWidth="1"/>
    <col min="3" max="3" width="31.375" style="101" customWidth="1"/>
    <col min="4" max="4" width="9" style="101" customWidth="1"/>
    <col min="5" max="5" width="11.875" style="101" customWidth="1"/>
    <col min="6" max="7" width="11.375" style="101" customWidth="1"/>
    <col min="8" max="8" width="9.875" style="132" customWidth="1"/>
    <col min="9" max="9" width="9.875" style="101" customWidth="1"/>
    <col min="10" max="10" width="11.25" style="101" customWidth="1"/>
    <col min="11" max="11" width="12" style="101" customWidth="1"/>
    <col min="12" max="12" width="13.25" style="103" customWidth="1"/>
    <col min="13" max="16" width="9" style="101" customWidth="1"/>
    <col min="17" max="16384" width="9" style="101"/>
  </cols>
  <sheetData>
    <row r="1" spans="1:12" s="91" customFormat="1" ht="52.5" customHeight="1">
      <c r="A1" s="192" t="s">
        <v>162</v>
      </c>
      <c r="B1" s="192"/>
      <c r="C1" s="192"/>
      <c r="D1" s="192"/>
      <c r="E1" s="89"/>
      <c r="F1" s="89"/>
      <c r="G1" s="89"/>
      <c r="H1" s="89"/>
      <c r="I1" s="89"/>
      <c r="J1" s="89"/>
      <c r="K1" s="89"/>
      <c r="L1" s="90"/>
    </row>
    <row r="2" spans="1:12" s="91" customFormat="1" ht="32.25" customHeight="1">
      <c r="A2" s="193" t="s">
        <v>244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90"/>
    </row>
    <row r="3" spans="1:12" s="91" customFormat="1" ht="21.75" customHeight="1">
      <c r="A3" s="92" t="s">
        <v>26</v>
      </c>
      <c r="B3" s="92"/>
      <c r="C3" s="92"/>
      <c r="D3" s="204" t="s">
        <v>196</v>
      </c>
      <c r="E3" s="204"/>
      <c r="F3" s="94"/>
      <c r="G3" s="94"/>
      <c r="H3" s="94"/>
      <c r="I3" s="94"/>
      <c r="J3" s="94"/>
      <c r="K3" s="94"/>
      <c r="L3" s="90"/>
    </row>
    <row r="4" spans="1:12" ht="25.5" customHeight="1" thickBot="1">
      <c r="A4" s="92"/>
      <c r="B4" s="92"/>
      <c r="C4" s="92"/>
      <c r="D4" s="93"/>
      <c r="E4" s="95"/>
      <c r="F4" s="93">
        <v>45371</v>
      </c>
      <c r="G4" s="96"/>
      <c r="H4" s="97"/>
      <c r="I4" s="96"/>
      <c r="J4" s="98"/>
      <c r="K4" s="99"/>
      <c r="L4" s="100"/>
    </row>
    <row r="5" spans="1:12" ht="26.25" customHeight="1">
      <c r="A5" s="194" t="s">
        <v>160</v>
      </c>
      <c r="B5" s="102" t="s">
        <v>27</v>
      </c>
      <c r="C5" s="196" t="s">
        <v>28</v>
      </c>
      <c r="D5" s="196" t="s">
        <v>29</v>
      </c>
      <c r="E5" s="198" t="s">
        <v>161</v>
      </c>
      <c r="F5" s="200" t="s">
        <v>0</v>
      </c>
      <c r="G5" s="200" t="s">
        <v>1</v>
      </c>
      <c r="H5" s="202" t="s">
        <v>185</v>
      </c>
      <c r="I5" s="198" t="s">
        <v>186</v>
      </c>
      <c r="J5" s="188" t="s">
        <v>163</v>
      </c>
      <c r="K5" s="190" t="s">
        <v>33</v>
      </c>
    </row>
    <row r="6" spans="1:12" ht="26.25" customHeight="1">
      <c r="A6" s="195"/>
      <c r="B6" s="104"/>
      <c r="C6" s="197"/>
      <c r="D6" s="197"/>
      <c r="E6" s="199"/>
      <c r="F6" s="201"/>
      <c r="G6" s="201"/>
      <c r="H6" s="203"/>
      <c r="I6" s="199"/>
      <c r="J6" s="189"/>
      <c r="K6" s="191"/>
    </row>
    <row r="7" spans="1:12" ht="66" customHeight="1">
      <c r="A7" s="105">
        <v>1</v>
      </c>
      <c r="B7" s="106"/>
      <c r="C7" s="107" t="s">
        <v>245</v>
      </c>
      <c r="D7" s="134" t="s">
        <v>246</v>
      </c>
      <c r="E7" s="108">
        <v>1263071000</v>
      </c>
      <c r="F7" s="109" t="s">
        <v>250</v>
      </c>
      <c r="G7" s="109" t="s">
        <v>251</v>
      </c>
      <c r="H7" s="110">
        <f>SUM(IF((G7-$F$4+1)&gt;365,365,G7-$F$4+1))</f>
        <v>365</v>
      </c>
      <c r="I7" s="111">
        <f>G7-F7+1</f>
        <v>7952</v>
      </c>
      <c r="J7" s="112">
        <f>ROUNDUP((SUM((E7*(H7/I7)/10))),2)</f>
        <v>5797546.7199999997</v>
      </c>
      <c r="K7" s="113"/>
      <c r="L7" s="135"/>
    </row>
    <row r="8" spans="1:12" ht="53.25" customHeight="1">
      <c r="A8" s="105">
        <v>2</v>
      </c>
      <c r="B8" s="106"/>
      <c r="C8" s="107" t="s">
        <v>259</v>
      </c>
      <c r="D8" s="134" t="s">
        <v>194</v>
      </c>
      <c r="E8" s="108">
        <v>324340000</v>
      </c>
      <c r="F8" s="109" t="s">
        <v>31</v>
      </c>
      <c r="G8" s="114" t="s">
        <v>159</v>
      </c>
      <c r="H8" s="110">
        <f>G8-L8+1</f>
        <v>57</v>
      </c>
      <c r="I8" s="111">
        <f t="shared" ref="I8:I19" si="0">G8-F8+1</f>
        <v>1568</v>
      </c>
      <c r="J8" s="112">
        <v>0</v>
      </c>
      <c r="K8" s="115"/>
      <c r="L8" s="136" t="s">
        <v>256</v>
      </c>
    </row>
    <row r="9" spans="1:12" ht="53.25" customHeight="1">
      <c r="A9" s="105">
        <v>3</v>
      </c>
      <c r="B9" s="106"/>
      <c r="C9" s="107" t="s">
        <v>260</v>
      </c>
      <c r="D9" s="133" t="s">
        <v>30</v>
      </c>
      <c r="E9" s="108">
        <v>1056890000</v>
      </c>
      <c r="F9" s="109" t="s">
        <v>252</v>
      </c>
      <c r="G9" s="109" t="s">
        <v>253</v>
      </c>
      <c r="H9" s="110">
        <f t="shared" ref="H9:H19" si="1">SUM(IF((G9-$F$4+1)&gt;365,365,G9-$F$4+1))</f>
        <v>365</v>
      </c>
      <c r="I9" s="111">
        <f t="shared" si="0"/>
        <v>2191</v>
      </c>
      <c r="J9" s="112">
        <f t="shared" ref="J9:J19" si="2">ROUNDUP((SUM((E9*(H9/I9)/10))),2)</f>
        <v>17606793.710000001</v>
      </c>
      <c r="K9" s="115"/>
      <c r="L9" s="136" t="s">
        <v>257</v>
      </c>
    </row>
    <row r="10" spans="1:12" ht="53.25" customHeight="1">
      <c r="A10" s="105">
        <v>4</v>
      </c>
      <c r="B10" s="106"/>
      <c r="C10" s="107" t="s">
        <v>247</v>
      </c>
      <c r="D10" s="133" t="s">
        <v>248</v>
      </c>
      <c r="E10" s="108">
        <v>1542043500</v>
      </c>
      <c r="F10" s="109" t="s">
        <v>254</v>
      </c>
      <c r="G10" s="109" t="s">
        <v>255</v>
      </c>
      <c r="H10" s="110">
        <f t="shared" si="1"/>
        <v>365</v>
      </c>
      <c r="I10" s="111">
        <f t="shared" si="0"/>
        <v>2700</v>
      </c>
      <c r="J10" s="112">
        <f t="shared" si="2"/>
        <v>20846143.620000001</v>
      </c>
      <c r="K10" s="115"/>
      <c r="L10" s="135"/>
    </row>
    <row r="11" spans="1:12" ht="53.25" customHeight="1">
      <c r="A11" s="105">
        <v>5</v>
      </c>
      <c r="B11" s="106"/>
      <c r="C11" s="116" t="s">
        <v>281</v>
      </c>
      <c r="D11" s="133" t="s">
        <v>198</v>
      </c>
      <c r="E11" s="108">
        <v>94125000</v>
      </c>
      <c r="F11" s="109" t="s">
        <v>213</v>
      </c>
      <c r="G11" s="109" t="s">
        <v>214</v>
      </c>
      <c r="H11" s="110">
        <f t="shared" si="1"/>
        <v>150</v>
      </c>
      <c r="I11" s="111">
        <f t="shared" si="0"/>
        <v>1013</v>
      </c>
      <c r="J11" s="112">
        <f t="shared" si="2"/>
        <v>1393756.17</v>
      </c>
      <c r="K11" s="115"/>
      <c r="L11" s="135"/>
    </row>
    <row r="12" spans="1:12" ht="53.25" customHeight="1">
      <c r="A12" s="105">
        <v>6</v>
      </c>
      <c r="B12" s="106"/>
      <c r="C12" s="107" t="s">
        <v>177</v>
      </c>
      <c r="D12" s="133" t="s">
        <v>178</v>
      </c>
      <c r="E12" s="108">
        <v>1350000000</v>
      </c>
      <c r="F12" s="117" t="s">
        <v>183</v>
      </c>
      <c r="G12" s="117" t="s">
        <v>184</v>
      </c>
      <c r="H12" s="110">
        <f t="shared" si="1"/>
        <v>108</v>
      </c>
      <c r="I12" s="111">
        <f t="shared" si="0"/>
        <v>940</v>
      </c>
      <c r="J12" s="112">
        <f t="shared" si="2"/>
        <v>15510638.299999999</v>
      </c>
      <c r="K12" s="118"/>
      <c r="L12" s="135"/>
    </row>
    <row r="13" spans="1:12" ht="53.25" customHeight="1">
      <c r="A13" s="105">
        <v>7</v>
      </c>
      <c r="B13" s="106"/>
      <c r="C13" s="107" t="s">
        <v>171</v>
      </c>
      <c r="D13" s="134" t="s">
        <v>172</v>
      </c>
      <c r="E13" s="108">
        <v>542080000</v>
      </c>
      <c r="F13" s="109" t="s">
        <v>173</v>
      </c>
      <c r="G13" s="114" t="s">
        <v>174</v>
      </c>
      <c r="H13" s="110">
        <f t="shared" si="1"/>
        <v>365</v>
      </c>
      <c r="I13" s="111">
        <f t="shared" si="0"/>
        <v>1361</v>
      </c>
      <c r="J13" s="112">
        <f t="shared" si="2"/>
        <v>14537781.049999999</v>
      </c>
      <c r="K13" s="119"/>
      <c r="L13" s="135"/>
    </row>
    <row r="14" spans="1:12" ht="53.25" customHeight="1">
      <c r="A14" s="105">
        <v>8</v>
      </c>
      <c r="B14" s="106"/>
      <c r="C14" s="107" t="s">
        <v>258</v>
      </c>
      <c r="D14" s="133" t="s">
        <v>201</v>
      </c>
      <c r="E14" s="108">
        <v>223020000</v>
      </c>
      <c r="F14" s="109" t="s">
        <v>218</v>
      </c>
      <c r="G14" s="109" t="s">
        <v>219</v>
      </c>
      <c r="H14" s="110">
        <f>G14-L14+1</f>
        <v>18</v>
      </c>
      <c r="I14" s="111">
        <f t="shared" si="0"/>
        <v>451</v>
      </c>
      <c r="J14" s="112">
        <f t="shared" si="2"/>
        <v>890102</v>
      </c>
      <c r="K14" s="119"/>
      <c r="L14" s="136" t="s">
        <v>235</v>
      </c>
    </row>
    <row r="15" spans="1:12" ht="53.25" customHeight="1">
      <c r="A15" s="105">
        <v>9</v>
      </c>
      <c r="B15" s="106"/>
      <c r="C15" s="116" t="s">
        <v>249</v>
      </c>
      <c r="D15" s="133" t="s">
        <v>165</v>
      </c>
      <c r="E15" s="108">
        <v>820936000</v>
      </c>
      <c r="F15" s="109" t="s">
        <v>167</v>
      </c>
      <c r="G15" s="109" t="s">
        <v>168</v>
      </c>
      <c r="H15" s="110">
        <f t="shared" si="1"/>
        <v>174</v>
      </c>
      <c r="I15" s="111">
        <f t="shared" si="0"/>
        <v>600</v>
      </c>
      <c r="J15" s="112">
        <f t="shared" si="2"/>
        <v>23807144</v>
      </c>
      <c r="K15" s="115"/>
      <c r="L15" s="135"/>
    </row>
    <row r="16" spans="1:12" ht="53.25" customHeight="1">
      <c r="A16" s="105">
        <v>10</v>
      </c>
      <c r="B16" s="106"/>
      <c r="C16" s="107" t="s">
        <v>166</v>
      </c>
      <c r="D16" s="133" t="s">
        <v>32</v>
      </c>
      <c r="E16" s="108">
        <v>172203000</v>
      </c>
      <c r="F16" s="117" t="s">
        <v>169</v>
      </c>
      <c r="G16" s="117" t="s">
        <v>170</v>
      </c>
      <c r="H16" s="110">
        <f t="shared" si="1"/>
        <v>352</v>
      </c>
      <c r="I16" s="111">
        <f t="shared" si="0"/>
        <v>730</v>
      </c>
      <c r="J16" s="112">
        <f t="shared" si="2"/>
        <v>8303487.1299999999</v>
      </c>
      <c r="K16" s="118"/>
      <c r="L16" s="135"/>
    </row>
    <row r="17" spans="1:12" ht="53.25" customHeight="1">
      <c r="A17" s="105">
        <v>11</v>
      </c>
      <c r="B17" s="106"/>
      <c r="C17" s="107" t="s">
        <v>241</v>
      </c>
      <c r="D17" s="134" t="s">
        <v>203</v>
      </c>
      <c r="E17" s="108">
        <v>62700000</v>
      </c>
      <c r="F17" s="109" t="s">
        <v>222</v>
      </c>
      <c r="G17" s="114" t="s">
        <v>223</v>
      </c>
      <c r="H17" s="110">
        <f>G17-L17+1</f>
        <v>32</v>
      </c>
      <c r="I17" s="111">
        <f t="shared" si="0"/>
        <v>300</v>
      </c>
      <c r="J17" s="112">
        <v>0</v>
      </c>
      <c r="K17" s="119"/>
      <c r="L17" s="136" t="s">
        <v>237</v>
      </c>
    </row>
    <row r="18" spans="1:12" ht="53.25" customHeight="1">
      <c r="A18" s="105">
        <v>12</v>
      </c>
      <c r="B18" s="106"/>
      <c r="C18" s="107" t="s">
        <v>209</v>
      </c>
      <c r="D18" s="133" t="s">
        <v>210</v>
      </c>
      <c r="E18" s="108">
        <v>19700000</v>
      </c>
      <c r="F18" s="109" t="s">
        <v>230</v>
      </c>
      <c r="G18" s="109" t="s">
        <v>231</v>
      </c>
      <c r="H18" s="110">
        <f t="shared" si="1"/>
        <v>129</v>
      </c>
      <c r="I18" s="111">
        <f t="shared" si="0"/>
        <v>150</v>
      </c>
      <c r="J18" s="112">
        <f t="shared" si="2"/>
        <v>1694200</v>
      </c>
      <c r="K18" s="119"/>
      <c r="L18" s="135"/>
    </row>
    <row r="19" spans="1:12" ht="53.25" customHeight="1">
      <c r="A19" s="105">
        <v>13</v>
      </c>
      <c r="B19" s="106"/>
      <c r="C19" s="107" t="s">
        <v>211</v>
      </c>
      <c r="D19" s="133" t="s">
        <v>212</v>
      </c>
      <c r="E19" s="108">
        <v>19900000</v>
      </c>
      <c r="F19" s="109" t="s">
        <v>232</v>
      </c>
      <c r="G19" s="109" t="s">
        <v>233</v>
      </c>
      <c r="H19" s="110">
        <f t="shared" si="1"/>
        <v>100</v>
      </c>
      <c r="I19" s="111">
        <f t="shared" si="0"/>
        <v>120</v>
      </c>
      <c r="J19" s="112">
        <f t="shared" si="2"/>
        <v>1658333.34</v>
      </c>
      <c r="K19" s="113"/>
      <c r="L19" s="135"/>
    </row>
    <row r="20" spans="1:12" s="131" customFormat="1" ht="42.75" customHeight="1" thickBot="1">
      <c r="A20" s="121"/>
      <c r="B20" s="122"/>
      <c r="C20" s="123" t="s">
        <v>8</v>
      </c>
      <c r="D20" s="124"/>
      <c r="E20" s="125"/>
      <c r="F20" s="126"/>
      <c r="G20" s="126"/>
      <c r="H20" s="127"/>
      <c r="I20" s="128"/>
      <c r="J20" s="137">
        <f>SUM(J6:J19)</f>
        <v>112045926.03999999</v>
      </c>
      <c r="K20" s="129"/>
      <c r="L20" s="130"/>
    </row>
  </sheetData>
  <mergeCells count="13">
    <mergeCell ref="I5:I6"/>
    <mergeCell ref="J5:J6"/>
    <mergeCell ref="K5:K6"/>
    <mergeCell ref="A1:D1"/>
    <mergeCell ref="A2:K2"/>
    <mergeCell ref="D3:E3"/>
    <mergeCell ref="A5:A6"/>
    <mergeCell ref="C5:C6"/>
    <mergeCell ref="D5:D6"/>
    <mergeCell ref="E5:E6"/>
    <mergeCell ref="F5:F6"/>
    <mergeCell ref="G5:G6"/>
    <mergeCell ref="H5:H6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1E05-F864-4F59-A3D4-DA9A670A123E}">
  <sheetPr>
    <pageSetUpPr fitToPage="1"/>
  </sheetPr>
  <dimension ref="A1:L20"/>
  <sheetViews>
    <sheetView view="pageBreakPreview" topLeftCell="A10" zoomScaleNormal="100" zoomScaleSheetLayoutView="100" workbookViewId="0">
      <selection activeCell="J31" sqref="J31"/>
    </sheetView>
  </sheetViews>
  <sheetFormatPr defaultRowHeight="15"/>
  <cols>
    <col min="1" max="1" width="5.625" style="101" customWidth="1"/>
    <col min="2" max="2" width="7.625" style="101" hidden="1" customWidth="1"/>
    <col min="3" max="3" width="31.375" style="101" customWidth="1"/>
    <col min="4" max="4" width="9" style="101" customWidth="1"/>
    <col min="5" max="5" width="11.875" style="101" customWidth="1"/>
    <col min="6" max="7" width="11.375" style="101" customWidth="1"/>
    <col min="8" max="8" width="9.875" style="132" customWidth="1"/>
    <col min="9" max="9" width="9.875" style="101" customWidth="1"/>
    <col min="10" max="10" width="11.25" style="101" customWidth="1"/>
    <col min="11" max="11" width="12" style="101" customWidth="1"/>
    <col min="12" max="12" width="13.25" style="103" customWidth="1"/>
    <col min="13" max="16" width="9" style="101" customWidth="1"/>
    <col min="17" max="16384" width="9" style="101"/>
  </cols>
  <sheetData>
    <row r="1" spans="1:12" s="91" customFormat="1" ht="52.5" customHeight="1">
      <c r="A1" s="192" t="s">
        <v>162</v>
      </c>
      <c r="B1" s="192"/>
      <c r="C1" s="192"/>
      <c r="D1" s="192"/>
      <c r="E1" s="89"/>
      <c r="F1" s="89"/>
      <c r="G1" s="89"/>
      <c r="H1" s="89"/>
      <c r="I1" s="89"/>
      <c r="J1" s="89"/>
      <c r="K1" s="89"/>
      <c r="L1" s="90"/>
    </row>
    <row r="2" spans="1:12" s="91" customFormat="1" ht="32.25" customHeight="1">
      <c r="A2" s="193" t="s">
        <v>262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90"/>
    </row>
    <row r="3" spans="1:12" s="91" customFormat="1" ht="21.75" customHeight="1" thickBot="1">
      <c r="A3" s="92" t="s">
        <v>26</v>
      </c>
      <c r="B3" s="92"/>
      <c r="C3" s="92"/>
      <c r="D3" s="204" t="s">
        <v>196</v>
      </c>
      <c r="E3" s="204"/>
      <c r="F3" s="94"/>
      <c r="G3" s="94"/>
      <c r="H3" s="94"/>
      <c r="I3" s="94"/>
      <c r="J3" s="94"/>
      <c r="K3" s="94"/>
      <c r="L3" s="90"/>
    </row>
    <row r="4" spans="1:12" ht="25.5" hidden="1" customHeight="1" thickBot="1">
      <c r="A4" s="92"/>
      <c r="B4" s="92"/>
      <c r="C4" s="92"/>
      <c r="D4" s="93"/>
      <c r="E4" s="95"/>
      <c r="F4" s="93">
        <v>45371</v>
      </c>
      <c r="G4" s="96"/>
      <c r="H4" s="97"/>
      <c r="I4" s="96"/>
      <c r="J4" s="98"/>
      <c r="K4" s="99"/>
      <c r="L4" s="100"/>
    </row>
    <row r="5" spans="1:12" ht="26.25" customHeight="1">
      <c r="A5" s="194" t="s">
        <v>160</v>
      </c>
      <c r="B5" s="102" t="s">
        <v>27</v>
      </c>
      <c r="C5" s="196" t="s">
        <v>28</v>
      </c>
      <c r="D5" s="196" t="s">
        <v>29</v>
      </c>
      <c r="E5" s="198" t="s">
        <v>161</v>
      </c>
      <c r="F5" s="200" t="s">
        <v>0</v>
      </c>
      <c r="G5" s="200" t="s">
        <v>1</v>
      </c>
      <c r="H5" s="202" t="s">
        <v>185</v>
      </c>
      <c r="I5" s="198" t="s">
        <v>186</v>
      </c>
      <c r="J5" s="188" t="s">
        <v>163</v>
      </c>
      <c r="K5" s="190" t="s">
        <v>33</v>
      </c>
    </row>
    <row r="6" spans="1:12" ht="26.25" customHeight="1">
      <c r="A6" s="195"/>
      <c r="B6" s="104"/>
      <c r="C6" s="197"/>
      <c r="D6" s="197"/>
      <c r="E6" s="199"/>
      <c r="F6" s="201"/>
      <c r="G6" s="201"/>
      <c r="H6" s="203"/>
      <c r="I6" s="199"/>
      <c r="J6" s="189"/>
      <c r="K6" s="191"/>
    </row>
    <row r="7" spans="1:12" ht="49.5" customHeight="1">
      <c r="A7" s="105">
        <v>1</v>
      </c>
      <c r="B7" s="106"/>
      <c r="C7" s="107" t="s">
        <v>187</v>
      </c>
      <c r="D7" s="134" t="s">
        <v>188</v>
      </c>
      <c r="E7" s="108">
        <v>2741927000</v>
      </c>
      <c r="F7" s="109" t="s">
        <v>189</v>
      </c>
      <c r="G7" s="109" t="s">
        <v>190</v>
      </c>
      <c r="H7" s="110">
        <f>SUM(IF((G7-$F$4+1)&gt;365,365,G7-$F$4+1))</f>
        <v>287</v>
      </c>
      <c r="I7" s="111">
        <f>G7-F7+1</f>
        <v>3137</v>
      </c>
      <c r="J7" s="112">
        <f>ROUNDUP((SUM((E7*(H7/I7)/10))),2)</f>
        <v>25085529.140000001</v>
      </c>
      <c r="K7" s="113"/>
      <c r="L7" s="135"/>
    </row>
    <row r="8" spans="1:12" ht="49.5" customHeight="1">
      <c r="A8" s="105">
        <v>2</v>
      </c>
      <c r="B8" s="106"/>
      <c r="C8" s="107" t="s">
        <v>276</v>
      </c>
      <c r="D8" s="134" t="s">
        <v>263</v>
      </c>
      <c r="E8" s="108">
        <v>1143670000</v>
      </c>
      <c r="F8" s="109" t="s">
        <v>265</v>
      </c>
      <c r="G8" s="114" t="s">
        <v>266</v>
      </c>
      <c r="H8" s="110">
        <f t="shared" ref="H8:H19" si="0">SUM(IF((G8-$F$4+1)&gt;365,365,G8-$F$4+1))</f>
        <v>365</v>
      </c>
      <c r="I8" s="111">
        <f t="shared" ref="I8:I19" si="1">G8-F8+1</f>
        <v>2891</v>
      </c>
      <c r="J8" s="112">
        <f t="shared" ref="J8:J19" si="2">ROUNDUP((SUM((E8*(H8/I8)/10))),2)</f>
        <v>14439278.799999999</v>
      </c>
      <c r="K8" s="115"/>
      <c r="L8" s="135"/>
    </row>
    <row r="9" spans="1:12" ht="61.5" customHeight="1">
      <c r="A9" s="105">
        <v>3</v>
      </c>
      <c r="B9" s="106"/>
      <c r="C9" s="107" t="s">
        <v>152</v>
      </c>
      <c r="D9" s="133" t="s">
        <v>197</v>
      </c>
      <c r="E9" s="108">
        <v>962942000</v>
      </c>
      <c r="F9" s="109" t="s">
        <v>154</v>
      </c>
      <c r="G9" s="109" t="s">
        <v>155</v>
      </c>
      <c r="H9" s="110">
        <f t="shared" si="0"/>
        <v>365</v>
      </c>
      <c r="I9" s="111">
        <f t="shared" si="1"/>
        <v>2556</v>
      </c>
      <c r="J9" s="112">
        <f t="shared" si="2"/>
        <v>13750932.32</v>
      </c>
      <c r="K9" s="115"/>
      <c r="L9" s="135"/>
    </row>
    <row r="10" spans="1:12" ht="61.5" customHeight="1">
      <c r="A10" s="105">
        <v>4</v>
      </c>
      <c r="B10" s="106"/>
      <c r="C10" s="107" t="s">
        <v>175</v>
      </c>
      <c r="D10" s="133" t="s">
        <v>264</v>
      </c>
      <c r="E10" s="108">
        <v>1362750000</v>
      </c>
      <c r="F10" s="109" t="s">
        <v>179</v>
      </c>
      <c r="G10" s="109" t="s">
        <v>180</v>
      </c>
      <c r="H10" s="110">
        <f t="shared" si="0"/>
        <v>365</v>
      </c>
      <c r="I10" s="111">
        <f t="shared" si="1"/>
        <v>3600</v>
      </c>
      <c r="J10" s="112">
        <f t="shared" si="2"/>
        <v>13816770.84</v>
      </c>
      <c r="K10" s="115"/>
      <c r="L10" s="135"/>
    </row>
    <row r="11" spans="1:12" ht="47.25" customHeight="1">
      <c r="A11" s="105">
        <v>5</v>
      </c>
      <c r="B11" s="106"/>
      <c r="C11" s="116" t="s">
        <v>261</v>
      </c>
      <c r="D11" s="133" t="s">
        <v>198</v>
      </c>
      <c r="E11" s="108">
        <v>94125000</v>
      </c>
      <c r="F11" s="109" t="s">
        <v>213</v>
      </c>
      <c r="G11" s="109" t="s">
        <v>214</v>
      </c>
      <c r="H11" s="110">
        <f t="shared" si="0"/>
        <v>150</v>
      </c>
      <c r="I11" s="111">
        <f t="shared" si="1"/>
        <v>1013</v>
      </c>
      <c r="J11" s="112">
        <f t="shared" si="2"/>
        <v>1393756.17</v>
      </c>
      <c r="K11" s="115"/>
      <c r="L11" s="135"/>
    </row>
    <row r="12" spans="1:12" ht="47.25" customHeight="1">
      <c r="A12" s="105">
        <v>6</v>
      </c>
      <c r="B12" s="106"/>
      <c r="C12" s="107" t="s">
        <v>279</v>
      </c>
      <c r="D12" s="133" t="s">
        <v>198</v>
      </c>
      <c r="E12" s="108">
        <v>57946000</v>
      </c>
      <c r="F12" s="117" t="s">
        <v>267</v>
      </c>
      <c r="G12" s="117" t="s">
        <v>268</v>
      </c>
      <c r="H12" s="110">
        <f>G12-L12+1</f>
        <v>28</v>
      </c>
      <c r="I12" s="111">
        <f t="shared" si="1"/>
        <v>360</v>
      </c>
      <c r="J12" s="112">
        <v>0</v>
      </c>
      <c r="K12" s="118"/>
      <c r="L12" s="136" t="s">
        <v>274</v>
      </c>
    </row>
    <row r="13" spans="1:12" ht="47.25" customHeight="1">
      <c r="A13" s="105">
        <v>7</v>
      </c>
      <c r="B13" s="106"/>
      <c r="C13" s="107" t="s">
        <v>171</v>
      </c>
      <c r="D13" s="134" t="s">
        <v>172</v>
      </c>
      <c r="E13" s="108">
        <v>542080000</v>
      </c>
      <c r="F13" s="109" t="s">
        <v>173</v>
      </c>
      <c r="G13" s="114" t="s">
        <v>174</v>
      </c>
      <c r="H13" s="110">
        <f t="shared" si="0"/>
        <v>365</v>
      </c>
      <c r="I13" s="111">
        <f t="shared" si="1"/>
        <v>1361</v>
      </c>
      <c r="J13" s="112">
        <f t="shared" si="2"/>
        <v>14537781.049999999</v>
      </c>
      <c r="K13" s="119"/>
      <c r="L13" s="135"/>
    </row>
    <row r="14" spans="1:12" ht="47.25" customHeight="1">
      <c r="A14" s="105">
        <v>8</v>
      </c>
      <c r="B14" s="106"/>
      <c r="C14" s="107" t="s">
        <v>280</v>
      </c>
      <c r="D14" s="133" t="s">
        <v>203</v>
      </c>
      <c r="E14" s="108">
        <v>42775000</v>
      </c>
      <c r="F14" s="109" t="s">
        <v>269</v>
      </c>
      <c r="G14" s="109" t="s">
        <v>270</v>
      </c>
      <c r="H14" s="110">
        <f>G14-L14+1</f>
        <v>9</v>
      </c>
      <c r="I14" s="111">
        <f t="shared" si="1"/>
        <v>120</v>
      </c>
      <c r="J14" s="112">
        <v>0</v>
      </c>
      <c r="K14" s="119"/>
      <c r="L14" s="136" t="s">
        <v>275</v>
      </c>
    </row>
    <row r="15" spans="1:12" ht="47.25" customHeight="1">
      <c r="A15" s="105">
        <v>9</v>
      </c>
      <c r="B15" s="106"/>
      <c r="C15" s="107" t="s">
        <v>277</v>
      </c>
      <c r="D15" s="133" t="s">
        <v>203</v>
      </c>
      <c r="E15" s="108">
        <v>1414676000</v>
      </c>
      <c r="F15" s="117" t="s">
        <v>220</v>
      </c>
      <c r="G15" s="117" t="s">
        <v>271</v>
      </c>
      <c r="H15" s="110">
        <f t="shared" si="0"/>
        <v>365</v>
      </c>
      <c r="I15" s="111">
        <f t="shared" si="1"/>
        <v>2880</v>
      </c>
      <c r="J15" s="112">
        <f t="shared" si="2"/>
        <v>17929053.48</v>
      </c>
      <c r="K15" s="118"/>
      <c r="L15" s="135"/>
    </row>
    <row r="16" spans="1:12" ht="47.25" customHeight="1">
      <c r="A16" s="105">
        <v>10</v>
      </c>
      <c r="B16" s="106"/>
      <c r="C16" s="107" t="s">
        <v>241</v>
      </c>
      <c r="D16" s="134" t="s">
        <v>203</v>
      </c>
      <c r="E16" s="108">
        <v>62700000</v>
      </c>
      <c r="F16" s="109" t="s">
        <v>222</v>
      </c>
      <c r="G16" s="114" t="s">
        <v>223</v>
      </c>
      <c r="H16" s="110">
        <f>G16-L16+1</f>
        <v>32</v>
      </c>
      <c r="I16" s="111">
        <f t="shared" si="1"/>
        <v>300</v>
      </c>
      <c r="J16" s="112">
        <v>0</v>
      </c>
      <c r="K16" s="119"/>
      <c r="L16" s="136" t="s">
        <v>237</v>
      </c>
    </row>
    <row r="17" spans="1:12" ht="47.25" customHeight="1">
      <c r="A17" s="105">
        <v>11</v>
      </c>
      <c r="B17" s="106"/>
      <c r="C17" s="107" t="s">
        <v>278</v>
      </c>
      <c r="D17" s="133" t="s">
        <v>30</v>
      </c>
      <c r="E17" s="108">
        <v>245126000</v>
      </c>
      <c r="F17" s="109" t="s">
        <v>272</v>
      </c>
      <c r="G17" s="109" t="s">
        <v>273</v>
      </c>
      <c r="H17" s="110">
        <f t="shared" si="0"/>
        <v>365</v>
      </c>
      <c r="I17" s="111">
        <f t="shared" si="1"/>
        <v>2192</v>
      </c>
      <c r="J17" s="112">
        <f t="shared" si="2"/>
        <v>4081705.75</v>
      </c>
      <c r="K17" s="119"/>
      <c r="L17" s="135"/>
    </row>
    <row r="18" spans="1:12" ht="47.25" customHeight="1">
      <c r="A18" s="105">
        <v>12</v>
      </c>
      <c r="B18" s="106"/>
      <c r="C18" s="107" t="s">
        <v>209</v>
      </c>
      <c r="D18" s="133" t="s">
        <v>210</v>
      </c>
      <c r="E18" s="108">
        <v>19700000</v>
      </c>
      <c r="F18" s="109" t="s">
        <v>230</v>
      </c>
      <c r="G18" s="109" t="s">
        <v>231</v>
      </c>
      <c r="H18" s="110">
        <f t="shared" si="0"/>
        <v>129</v>
      </c>
      <c r="I18" s="111">
        <f t="shared" ref="I18" si="3">G18-F18+1</f>
        <v>150</v>
      </c>
      <c r="J18" s="112">
        <f t="shared" si="2"/>
        <v>1694200</v>
      </c>
      <c r="K18" s="113"/>
      <c r="L18" s="135"/>
    </row>
    <row r="19" spans="1:12" ht="47.25" customHeight="1">
      <c r="A19" s="105">
        <v>13</v>
      </c>
      <c r="B19" s="106"/>
      <c r="C19" s="107" t="s">
        <v>211</v>
      </c>
      <c r="D19" s="133" t="s">
        <v>212</v>
      </c>
      <c r="E19" s="108">
        <v>19900000</v>
      </c>
      <c r="F19" s="109" t="s">
        <v>232</v>
      </c>
      <c r="G19" s="109" t="s">
        <v>233</v>
      </c>
      <c r="H19" s="110">
        <f t="shared" si="0"/>
        <v>100</v>
      </c>
      <c r="I19" s="111">
        <f t="shared" si="1"/>
        <v>120</v>
      </c>
      <c r="J19" s="112">
        <f t="shared" si="2"/>
        <v>1658333.34</v>
      </c>
      <c r="K19" s="113"/>
      <c r="L19" s="135"/>
    </row>
    <row r="20" spans="1:12" s="131" customFormat="1" ht="42.75" customHeight="1" thickBot="1">
      <c r="A20" s="121"/>
      <c r="B20" s="122"/>
      <c r="C20" s="123" t="s">
        <v>8</v>
      </c>
      <c r="D20" s="124"/>
      <c r="E20" s="125"/>
      <c r="F20" s="126"/>
      <c r="G20" s="126"/>
      <c r="H20" s="127"/>
      <c r="I20" s="128"/>
      <c r="J20" s="137">
        <f>SUM(J6:J19)</f>
        <v>108387340.89</v>
      </c>
      <c r="K20" s="129"/>
      <c r="L20" s="130"/>
    </row>
  </sheetData>
  <mergeCells count="13">
    <mergeCell ref="I5:I6"/>
    <mergeCell ref="J5:J6"/>
    <mergeCell ref="K5:K6"/>
    <mergeCell ref="A1:D1"/>
    <mergeCell ref="A2:K2"/>
    <mergeCell ref="D3:E3"/>
    <mergeCell ref="A5:A6"/>
    <mergeCell ref="C5:C6"/>
    <mergeCell ref="D5:D6"/>
    <mergeCell ref="E5:E6"/>
    <mergeCell ref="F5:F6"/>
    <mergeCell ref="G5:G6"/>
    <mergeCell ref="H5:H6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0E7ED-6A11-409F-BD19-DFDDF6AD6994}">
  <sheetPr>
    <tabColor rgb="FFFFFF00"/>
    <pageSetUpPr fitToPage="1"/>
  </sheetPr>
  <dimension ref="A1:AC60"/>
  <sheetViews>
    <sheetView view="pageBreakPreview" topLeftCell="A52" zoomScaleNormal="100" zoomScaleSheetLayoutView="100" workbookViewId="0">
      <selection activeCell="R62" sqref="R62"/>
    </sheetView>
  </sheetViews>
  <sheetFormatPr defaultRowHeight="16.5"/>
  <cols>
    <col min="1" max="1" width="6.375" style="74" customWidth="1"/>
    <col min="2" max="2" width="23" style="39" customWidth="1"/>
    <col min="3" max="3" width="15.125" style="75" customWidth="1"/>
    <col min="4" max="4" width="6.125" style="3" customWidth="1"/>
    <col min="5" max="5" width="6.125" style="4" customWidth="1"/>
    <col min="6" max="6" width="6.125" style="3" customWidth="1"/>
    <col min="7" max="7" width="6.125" style="5" customWidth="1"/>
    <col min="8" max="8" width="8.5" style="5" customWidth="1"/>
    <col min="9" max="9" width="9.625" style="3" hidden="1" customWidth="1"/>
    <col min="10" max="11" width="7.75" style="3" customWidth="1"/>
    <col min="12" max="12" width="7.75" style="3" hidden="1" customWidth="1"/>
    <col min="13" max="13" width="7.75" style="29" customWidth="1"/>
    <col min="14" max="15" width="7.75" style="3" customWidth="1"/>
    <col min="16" max="16" width="7.75" style="3" hidden="1" customWidth="1"/>
    <col min="17" max="17" width="7.75" style="29" customWidth="1"/>
    <col min="18" max="19" width="9" style="5" bestFit="1" customWidth="1"/>
    <col min="20" max="20" width="12.25" style="39" customWidth="1"/>
    <col min="21" max="21" width="0.625" style="3" hidden="1" customWidth="1"/>
    <col min="22" max="22" width="6.25" style="3" customWidth="1"/>
    <col min="23" max="23" width="9.625" style="5" hidden="1" customWidth="1"/>
    <col min="25" max="25" width="9.75" style="2" bestFit="1" customWidth="1"/>
    <col min="26" max="26" width="9.75" style="39" bestFit="1" customWidth="1"/>
    <col min="27" max="16384" width="9" style="39"/>
  </cols>
  <sheetData>
    <row r="1" spans="1:28" ht="30.75" customHeight="1" thickBot="1">
      <c r="A1" s="35" t="s">
        <v>38</v>
      </c>
      <c r="B1" s="36"/>
      <c r="C1" s="37"/>
      <c r="D1" s="30"/>
      <c r="E1" s="30"/>
      <c r="F1" s="30"/>
      <c r="G1" s="30"/>
      <c r="H1" s="30"/>
      <c r="I1" s="30"/>
      <c r="J1" s="30"/>
      <c r="K1" s="30"/>
      <c r="L1" s="30"/>
      <c r="M1" s="76"/>
      <c r="N1" s="1"/>
      <c r="O1" s="1"/>
      <c r="P1" s="30"/>
      <c r="Q1" s="76"/>
      <c r="R1" s="30"/>
      <c r="S1" s="30"/>
      <c r="T1" s="38"/>
      <c r="U1" s="30"/>
      <c r="V1" s="30"/>
      <c r="W1" s="36"/>
      <c r="AA1" s="40" t="s">
        <v>9</v>
      </c>
    </row>
    <row r="2" spans="1:28" s="42" customFormat="1" ht="11.25" hidden="1" customHeight="1" thickBot="1">
      <c r="A2" s="41"/>
      <c r="C2" s="43"/>
      <c r="D2" s="44"/>
      <c r="E2" s="45"/>
      <c r="F2" s="44"/>
      <c r="G2" s="46"/>
      <c r="H2" s="46"/>
      <c r="I2" s="44"/>
      <c r="J2" s="44"/>
      <c r="K2" s="44"/>
      <c r="L2" s="44"/>
      <c r="M2" s="77"/>
      <c r="N2" s="44"/>
      <c r="O2" s="44"/>
      <c r="P2" s="44"/>
      <c r="Q2" s="77"/>
      <c r="R2" s="46"/>
      <c r="S2" s="46"/>
      <c r="U2" s="44"/>
      <c r="V2" s="44"/>
      <c r="W2" s="5"/>
      <c r="Y2" s="47"/>
    </row>
    <row r="3" spans="1:28" s="48" customFormat="1" ht="30" customHeight="1">
      <c r="A3" s="220" t="s">
        <v>11</v>
      </c>
      <c r="B3" s="222" t="s">
        <v>13</v>
      </c>
      <c r="C3" s="215" t="s">
        <v>21</v>
      </c>
      <c r="D3" s="216" t="s">
        <v>22</v>
      </c>
      <c r="E3" s="216"/>
      <c r="F3" s="216" t="s">
        <v>23</v>
      </c>
      <c r="G3" s="216"/>
      <c r="H3" s="216" t="s">
        <v>24</v>
      </c>
      <c r="I3" s="34" t="s">
        <v>39</v>
      </c>
      <c r="J3" s="215" t="s">
        <v>37</v>
      </c>
      <c r="K3" s="215"/>
      <c r="L3" s="215"/>
      <c r="M3" s="215"/>
      <c r="N3" s="215" t="s">
        <v>15</v>
      </c>
      <c r="O3" s="215"/>
      <c r="P3" s="215"/>
      <c r="Q3" s="215"/>
      <c r="R3" s="216" t="s">
        <v>18</v>
      </c>
      <c r="S3" s="216"/>
      <c r="T3" s="215" t="s">
        <v>14</v>
      </c>
      <c r="U3" s="216" t="s">
        <v>33</v>
      </c>
      <c r="V3" s="218" t="s">
        <v>33</v>
      </c>
      <c r="W3" s="205" t="s">
        <v>40</v>
      </c>
      <c r="Y3" s="78" t="s">
        <v>6</v>
      </c>
      <c r="Z3" s="79">
        <v>1</v>
      </c>
    </row>
    <row r="4" spans="1:28" s="48" customFormat="1" ht="30" customHeight="1">
      <c r="A4" s="221"/>
      <c r="B4" s="223"/>
      <c r="C4" s="217"/>
      <c r="D4" s="224"/>
      <c r="E4" s="224"/>
      <c r="F4" s="224"/>
      <c r="G4" s="224"/>
      <c r="H4" s="217"/>
      <c r="I4" s="24" t="s">
        <v>41</v>
      </c>
      <c r="J4" s="24" t="s">
        <v>0</v>
      </c>
      <c r="K4" s="24" t="s">
        <v>1</v>
      </c>
      <c r="L4" s="25" t="s">
        <v>12</v>
      </c>
      <c r="M4" s="26" t="s">
        <v>25</v>
      </c>
      <c r="N4" s="24" t="s">
        <v>0</v>
      </c>
      <c r="O4" s="24" t="s">
        <v>1</v>
      </c>
      <c r="P4" s="25" t="s">
        <v>12</v>
      </c>
      <c r="Q4" s="26" t="s">
        <v>25</v>
      </c>
      <c r="R4" s="24" t="s">
        <v>19</v>
      </c>
      <c r="S4" s="24" t="s">
        <v>20</v>
      </c>
      <c r="T4" s="217"/>
      <c r="U4" s="217"/>
      <c r="V4" s="219"/>
      <c r="W4" s="206"/>
      <c r="Y4" s="78" t="s">
        <v>3</v>
      </c>
      <c r="Z4" s="79">
        <v>0.6</v>
      </c>
    </row>
    <row r="5" spans="1:28" s="6" customFormat="1" ht="70.5" customHeight="1">
      <c r="A5" s="51">
        <v>1</v>
      </c>
      <c r="B5" s="19" t="s">
        <v>42</v>
      </c>
      <c r="C5" s="80" t="s">
        <v>43</v>
      </c>
      <c r="D5" s="17" t="s">
        <v>46</v>
      </c>
      <c r="E5" s="18">
        <f>INDEX($Z$3:$Z$8,MATCH(D5,$Y$3:$Y$8,0))</f>
        <v>0.6</v>
      </c>
      <c r="F5" s="54" t="s">
        <v>16</v>
      </c>
      <c r="G5" s="55">
        <f>IF(F5="동일",1,0.6)</f>
        <v>0.6</v>
      </c>
      <c r="H5" s="81">
        <f>E5*G5</f>
        <v>0.36</v>
      </c>
      <c r="I5" s="52">
        <v>1225</v>
      </c>
      <c r="J5" s="13">
        <v>41529</v>
      </c>
      <c r="K5" s="13">
        <v>42734</v>
      </c>
      <c r="L5" s="12">
        <f>K5-J5+1</f>
        <v>1206</v>
      </c>
      <c r="M5" s="82">
        <f>L5/30</f>
        <v>40.200000000000003</v>
      </c>
      <c r="N5" s="13">
        <v>42475</v>
      </c>
      <c r="O5" s="13">
        <v>42734</v>
      </c>
      <c r="P5" s="12">
        <f t="shared" ref="P5:P36" si="0">O5-N5+1</f>
        <v>260</v>
      </c>
      <c r="Q5" s="82">
        <f>P5/30</f>
        <v>8.6666666666666661</v>
      </c>
      <c r="R5" s="55" t="s">
        <v>48</v>
      </c>
      <c r="S5" s="83" t="s">
        <v>49</v>
      </c>
      <c r="T5" s="20" t="s">
        <v>44</v>
      </c>
      <c r="U5" s="53">
        <f>P5/L5</f>
        <v>0.21558872305140961</v>
      </c>
      <c r="V5" s="33"/>
      <c r="W5" s="84" t="s">
        <v>47</v>
      </c>
      <c r="Y5" s="49" t="s">
        <v>2</v>
      </c>
      <c r="Z5" s="50">
        <v>1</v>
      </c>
      <c r="AA5" s="31"/>
    </row>
    <row r="6" spans="1:28" s="31" customFormat="1" ht="70.5" customHeight="1">
      <c r="A6" s="51">
        <v>2</v>
      </c>
      <c r="B6" s="16" t="s">
        <v>50</v>
      </c>
      <c r="C6" s="80" t="s">
        <v>51</v>
      </c>
      <c r="D6" s="54" t="s">
        <v>46</v>
      </c>
      <c r="E6" s="18">
        <f>INDEX($Z$3:$Z$8,MATCH(D6,$Y$3:$Y$8,0))</f>
        <v>0.6</v>
      </c>
      <c r="F6" s="54" t="s">
        <v>16</v>
      </c>
      <c r="G6" s="55">
        <f>IF(F6="동일",1,0.6)</f>
        <v>0.6</v>
      </c>
      <c r="H6" s="81">
        <f>E6*G6</f>
        <v>0.36</v>
      </c>
      <c r="I6" s="52">
        <v>2151</v>
      </c>
      <c r="J6" s="13">
        <v>41579</v>
      </c>
      <c r="K6" s="13">
        <v>44196</v>
      </c>
      <c r="L6" s="12">
        <f>K6-J6+1</f>
        <v>2618</v>
      </c>
      <c r="M6" s="82">
        <f t="shared" ref="M6:M57" si="1">L6/30</f>
        <v>87.266666666666666</v>
      </c>
      <c r="N6" s="13">
        <v>42186</v>
      </c>
      <c r="O6" s="13">
        <v>44187</v>
      </c>
      <c r="P6" s="12">
        <f t="shared" si="0"/>
        <v>2002</v>
      </c>
      <c r="Q6" s="82">
        <f t="shared" ref="Q6:Q57" si="2">P6/30</f>
        <v>66.733333333333334</v>
      </c>
      <c r="R6" s="55" t="s">
        <v>48</v>
      </c>
      <c r="S6" s="83" t="s">
        <v>49</v>
      </c>
      <c r="T6" s="20" t="s">
        <v>143</v>
      </c>
      <c r="U6" s="53">
        <f>P6/L6</f>
        <v>0.76470588235294112</v>
      </c>
      <c r="V6" s="33"/>
      <c r="W6" s="84" t="s">
        <v>47</v>
      </c>
      <c r="Y6" s="56" t="s">
        <v>4</v>
      </c>
      <c r="Z6" s="57">
        <v>0.6</v>
      </c>
    </row>
    <row r="7" spans="1:28" s="6" customFormat="1" ht="70.5" customHeight="1">
      <c r="A7" s="51">
        <v>3</v>
      </c>
      <c r="B7" s="19" t="s">
        <v>52</v>
      </c>
      <c r="C7" s="80" t="s">
        <v>53</v>
      </c>
      <c r="D7" s="17" t="s">
        <v>2</v>
      </c>
      <c r="E7" s="18">
        <f>INDEX($Z$3:$Z$8,MATCH(D7,$Y$3:$Y$8,0))</f>
        <v>1</v>
      </c>
      <c r="F7" s="54" t="s">
        <v>16</v>
      </c>
      <c r="G7" s="55">
        <f>IF(F7="동일",1,0.6)</f>
        <v>0.6</v>
      </c>
      <c r="H7" s="81">
        <f>E7*G7</f>
        <v>0.6</v>
      </c>
      <c r="I7" s="52">
        <v>780</v>
      </c>
      <c r="J7" s="13">
        <v>41911</v>
      </c>
      <c r="K7" s="13">
        <v>42980</v>
      </c>
      <c r="L7" s="12">
        <f>K7-J7+1</f>
        <v>1070</v>
      </c>
      <c r="M7" s="82">
        <f t="shared" si="1"/>
        <v>35.666666666666664</v>
      </c>
      <c r="N7" s="13">
        <v>41911</v>
      </c>
      <c r="O7" s="13">
        <v>42980</v>
      </c>
      <c r="P7" s="12">
        <f t="shared" si="0"/>
        <v>1070</v>
      </c>
      <c r="Q7" s="82">
        <f t="shared" si="2"/>
        <v>35.666666666666664</v>
      </c>
      <c r="R7" s="55" t="s">
        <v>48</v>
      </c>
      <c r="S7" s="83" t="s">
        <v>49</v>
      </c>
      <c r="T7" s="20" t="s">
        <v>34</v>
      </c>
      <c r="U7" s="53">
        <f>P7/L7</f>
        <v>1</v>
      </c>
      <c r="V7" s="33"/>
      <c r="W7" s="84" t="s">
        <v>47</v>
      </c>
      <c r="Y7" s="49" t="s">
        <v>5</v>
      </c>
      <c r="Z7" s="50">
        <v>0.6</v>
      </c>
    </row>
    <row r="8" spans="1:28" s="31" customFormat="1" ht="27.75" customHeight="1">
      <c r="A8" s="207">
        <v>4</v>
      </c>
      <c r="B8" s="208" t="s">
        <v>54</v>
      </c>
      <c r="C8" s="209" t="s">
        <v>55</v>
      </c>
      <c r="D8" s="210" t="s">
        <v>6</v>
      </c>
      <c r="E8" s="211">
        <v>0.6</v>
      </c>
      <c r="F8" s="210" t="s">
        <v>16</v>
      </c>
      <c r="G8" s="212">
        <f>IF(F8="동일",1,0.6)</f>
        <v>0.6</v>
      </c>
      <c r="H8" s="213">
        <f>E8*G8</f>
        <v>0.36</v>
      </c>
      <c r="I8" s="214">
        <v>345</v>
      </c>
      <c r="J8" s="228">
        <v>41913</v>
      </c>
      <c r="K8" s="228">
        <v>43451</v>
      </c>
      <c r="L8" s="229">
        <f>K8-J8+1</f>
        <v>1539</v>
      </c>
      <c r="M8" s="234">
        <f t="shared" si="1"/>
        <v>51.3</v>
      </c>
      <c r="N8" s="13">
        <v>41913</v>
      </c>
      <c r="O8" s="13">
        <v>41988</v>
      </c>
      <c r="P8" s="12">
        <f t="shared" si="0"/>
        <v>76</v>
      </c>
      <c r="Q8" s="82">
        <f t="shared" si="2"/>
        <v>2.5333333333333332</v>
      </c>
      <c r="R8" s="237" t="s">
        <v>48</v>
      </c>
      <c r="S8" s="240" t="s">
        <v>49</v>
      </c>
      <c r="T8" s="225" t="s">
        <v>56</v>
      </c>
      <c r="U8" s="226">
        <f>SUM(P8:P11)/L8</f>
        <v>0.28265107212475632</v>
      </c>
      <c r="V8" s="230"/>
      <c r="W8" s="231" t="s">
        <v>47</v>
      </c>
      <c r="Y8" s="49"/>
      <c r="Z8" s="50"/>
    </row>
    <row r="9" spans="1:28" s="6" customFormat="1" ht="27.75" customHeight="1">
      <c r="A9" s="207"/>
      <c r="B9" s="208"/>
      <c r="C9" s="209"/>
      <c r="D9" s="210"/>
      <c r="E9" s="211"/>
      <c r="F9" s="210"/>
      <c r="G9" s="212"/>
      <c r="H9" s="213"/>
      <c r="I9" s="214"/>
      <c r="J9" s="228"/>
      <c r="K9" s="228"/>
      <c r="L9" s="229"/>
      <c r="M9" s="235"/>
      <c r="N9" s="13">
        <v>42030</v>
      </c>
      <c r="O9" s="13">
        <v>42369</v>
      </c>
      <c r="P9" s="12">
        <f t="shared" si="0"/>
        <v>340</v>
      </c>
      <c r="Q9" s="82">
        <f t="shared" si="2"/>
        <v>11.333333333333334</v>
      </c>
      <c r="R9" s="238"/>
      <c r="S9" s="241"/>
      <c r="T9" s="225"/>
      <c r="U9" s="226"/>
      <c r="V9" s="230"/>
      <c r="W9" s="232"/>
      <c r="AB9" s="58"/>
    </row>
    <row r="10" spans="1:28" s="31" customFormat="1" ht="27.75" customHeight="1">
      <c r="A10" s="207"/>
      <c r="B10" s="208"/>
      <c r="C10" s="209"/>
      <c r="D10" s="210"/>
      <c r="E10" s="211"/>
      <c r="F10" s="210"/>
      <c r="G10" s="212"/>
      <c r="H10" s="213"/>
      <c r="I10" s="214"/>
      <c r="J10" s="228"/>
      <c r="K10" s="228"/>
      <c r="L10" s="229"/>
      <c r="M10" s="235"/>
      <c r="N10" s="13">
        <v>42395</v>
      </c>
      <c r="O10" s="13">
        <v>42405</v>
      </c>
      <c r="P10" s="12">
        <f t="shared" si="0"/>
        <v>11</v>
      </c>
      <c r="Q10" s="82">
        <f t="shared" si="2"/>
        <v>0.36666666666666664</v>
      </c>
      <c r="R10" s="238"/>
      <c r="S10" s="241"/>
      <c r="T10" s="225"/>
      <c r="U10" s="226"/>
      <c r="V10" s="230"/>
      <c r="W10" s="232"/>
    </row>
    <row r="11" spans="1:28" s="6" customFormat="1" ht="27.75" customHeight="1">
      <c r="A11" s="207"/>
      <c r="B11" s="208"/>
      <c r="C11" s="209"/>
      <c r="D11" s="210"/>
      <c r="E11" s="211"/>
      <c r="F11" s="210"/>
      <c r="G11" s="212"/>
      <c r="H11" s="213"/>
      <c r="I11" s="214"/>
      <c r="J11" s="228"/>
      <c r="K11" s="228"/>
      <c r="L11" s="229"/>
      <c r="M11" s="236"/>
      <c r="N11" s="13">
        <v>42692</v>
      </c>
      <c r="O11" s="13">
        <v>42699</v>
      </c>
      <c r="P11" s="12">
        <f t="shared" si="0"/>
        <v>8</v>
      </c>
      <c r="Q11" s="82">
        <f t="shared" si="2"/>
        <v>0.26666666666666666</v>
      </c>
      <c r="R11" s="239"/>
      <c r="S11" s="242"/>
      <c r="T11" s="225"/>
      <c r="U11" s="226"/>
      <c r="V11" s="230"/>
      <c r="W11" s="233"/>
    </row>
    <row r="12" spans="1:28" s="31" customFormat="1" ht="70.5" customHeight="1">
      <c r="A12" s="51">
        <v>5</v>
      </c>
      <c r="B12" s="19" t="s">
        <v>57</v>
      </c>
      <c r="C12" s="80" t="s">
        <v>58</v>
      </c>
      <c r="D12" s="17" t="s">
        <v>46</v>
      </c>
      <c r="E12" s="18">
        <f>INDEX($Z$3:$Z$8,MATCH(D12,$Y$3:$Y$8,0))</f>
        <v>0.6</v>
      </c>
      <c r="F12" s="54" t="s">
        <v>16</v>
      </c>
      <c r="G12" s="55">
        <f t="shared" ref="G12:G20" si="3">IF(F12="동일",1,0.6)</f>
        <v>0.6</v>
      </c>
      <c r="H12" s="81">
        <f t="shared" ref="H12:H20" si="4">E12*G12</f>
        <v>0.36</v>
      </c>
      <c r="I12" s="52">
        <v>60</v>
      </c>
      <c r="J12" s="13">
        <v>42039</v>
      </c>
      <c r="K12" s="13">
        <v>42158</v>
      </c>
      <c r="L12" s="12">
        <f t="shared" ref="L12:L57" si="5">K12-J12+1</f>
        <v>120</v>
      </c>
      <c r="M12" s="82">
        <f t="shared" si="1"/>
        <v>4</v>
      </c>
      <c r="N12" s="13">
        <v>42039</v>
      </c>
      <c r="O12" s="13">
        <v>42158</v>
      </c>
      <c r="P12" s="12">
        <f t="shared" si="0"/>
        <v>120</v>
      </c>
      <c r="Q12" s="82">
        <f t="shared" si="2"/>
        <v>4</v>
      </c>
      <c r="R12" s="55" t="s">
        <v>48</v>
      </c>
      <c r="S12" s="83" t="s">
        <v>49</v>
      </c>
      <c r="T12" s="20" t="s">
        <v>59</v>
      </c>
      <c r="U12" s="53">
        <f>P12/L12</f>
        <v>1</v>
      </c>
      <c r="V12" s="33"/>
      <c r="W12" s="84" t="s">
        <v>47</v>
      </c>
      <c r="AB12" s="58"/>
    </row>
    <row r="13" spans="1:28" s="6" customFormat="1" ht="70.5" customHeight="1">
      <c r="A13" s="51">
        <v>6</v>
      </c>
      <c r="B13" s="19" t="s">
        <v>60</v>
      </c>
      <c r="C13" s="86" t="s">
        <v>61</v>
      </c>
      <c r="D13" s="54" t="s">
        <v>46</v>
      </c>
      <c r="E13" s="18">
        <f>INDEX($Z$3:$Z$8,MATCH(D13,$Y$3:$Y$8,0))</f>
        <v>0.6</v>
      </c>
      <c r="F13" s="54" t="s">
        <v>16</v>
      </c>
      <c r="G13" s="55">
        <f t="shared" si="3"/>
        <v>0.6</v>
      </c>
      <c r="H13" s="81">
        <f t="shared" si="4"/>
        <v>0.36</v>
      </c>
      <c r="I13" s="52">
        <v>150</v>
      </c>
      <c r="J13" s="13">
        <v>42070</v>
      </c>
      <c r="K13" s="13">
        <v>42354</v>
      </c>
      <c r="L13" s="12">
        <f t="shared" si="5"/>
        <v>285</v>
      </c>
      <c r="M13" s="82">
        <f t="shared" si="1"/>
        <v>9.5</v>
      </c>
      <c r="N13" s="13">
        <v>42070</v>
      </c>
      <c r="O13" s="13">
        <v>42354</v>
      </c>
      <c r="P13" s="12">
        <f t="shared" si="0"/>
        <v>285</v>
      </c>
      <c r="Q13" s="82">
        <f t="shared" si="2"/>
        <v>9.5</v>
      </c>
      <c r="R13" s="55" t="s">
        <v>63</v>
      </c>
      <c r="S13" s="83" t="s">
        <v>45</v>
      </c>
      <c r="T13" s="20" t="s">
        <v>62</v>
      </c>
      <c r="U13" s="53">
        <f>P13/L13</f>
        <v>1</v>
      </c>
      <c r="V13" s="33"/>
      <c r="W13" s="84" t="s">
        <v>47</v>
      </c>
      <c r="Y13" s="56"/>
      <c r="Z13" s="57"/>
    </row>
    <row r="14" spans="1:28" s="31" customFormat="1" ht="70.5" customHeight="1">
      <c r="A14" s="51">
        <v>7</v>
      </c>
      <c r="B14" s="19" t="s">
        <v>64</v>
      </c>
      <c r="C14" s="80" t="s">
        <v>65</v>
      </c>
      <c r="D14" s="17" t="s">
        <v>46</v>
      </c>
      <c r="E14" s="18">
        <v>0.6</v>
      </c>
      <c r="F14" s="54" t="s">
        <v>16</v>
      </c>
      <c r="G14" s="55">
        <f t="shared" si="3"/>
        <v>0.6</v>
      </c>
      <c r="H14" s="81">
        <f t="shared" si="4"/>
        <v>0.36</v>
      </c>
      <c r="I14" s="52">
        <v>178</v>
      </c>
      <c r="J14" s="13">
        <v>42072</v>
      </c>
      <c r="K14" s="13">
        <v>42426</v>
      </c>
      <c r="L14" s="12">
        <f t="shared" si="5"/>
        <v>355</v>
      </c>
      <c r="M14" s="82">
        <f t="shared" si="1"/>
        <v>11.833333333333334</v>
      </c>
      <c r="N14" s="13">
        <v>42072</v>
      </c>
      <c r="O14" s="13">
        <v>42426</v>
      </c>
      <c r="P14" s="12">
        <f t="shared" si="0"/>
        <v>355</v>
      </c>
      <c r="Q14" s="82">
        <f t="shared" si="2"/>
        <v>11.833333333333334</v>
      </c>
      <c r="R14" s="55" t="s">
        <v>48</v>
      </c>
      <c r="S14" s="83" t="s">
        <v>49</v>
      </c>
      <c r="T14" s="20" t="s">
        <v>44</v>
      </c>
      <c r="U14" s="53">
        <f>L14/P14</f>
        <v>1</v>
      </c>
      <c r="V14" s="33"/>
      <c r="W14" s="85" t="s">
        <v>47</v>
      </c>
      <c r="Z14" s="6"/>
      <c r="AA14" s="6"/>
    </row>
    <row r="15" spans="1:28" s="6" customFormat="1" ht="70.5" customHeight="1">
      <c r="A15" s="51">
        <v>8</v>
      </c>
      <c r="B15" s="19" t="s">
        <v>66</v>
      </c>
      <c r="C15" s="80" t="s">
        <v>67</v>
      </c>
      <c r="D15" s="54" t="s">
        <v>6</v>
      </c>
      <c r="E15" s="18">
        <f>INDEX($Z$3:$Z$8,MATCH(D15,$Y$3:$Y$8,0))</f>
        <v>1</v>
      </c>
      <c r="F15" s="54" t="s">
        <v>16</v>
      </c>
      <c r="G15" s="55">
        <f t="shared" si="3"/>
        <v>0.6</v>
      </c>
      <c r="H15" s="81">
        <f t="shared" si="4"/>
        <v>0.6</v>
      </c>
      <c r="I15" s="52">
        <v>145</v>
      </c>
      <c r="J15" s="13">
        <v>42095</v>
      </c>
      <c r="K15" s="13">
        <v>42544</v>
      </c>
      <c r="L15" s="12">
        <f t="shared" si="5"/>
        <v>450</v>
      </c>
      <c r="M15" s="82">
        <f t="shared" si="1"/>
        <v>15</v>
      </c>
      <c r="N15" s="13">
        <v>42095</v>
      </c>
      <c r="O15" s="13">
        <v>42544</v>
      </c>
      <c r="P15" s="12">
        <f t="shared" si="0"/>
        <v>450</v>
      </c>
      <c r="Q15" s="82">
        <f t="shared" si="2"/>
        <v>15</v>
      </c>
      <c r="R15" s="55" t="s">
        <v>48</v>
      </c>
      <c r="S15" s="83" t="s">
        <v>49</v>
      </c>
      <c r="T15" s="20" t="s">
        <v>68</v>
      </c>
      <c r="U15" s="53">
        <f>P15/L15</f>
        <v>1</v>
      </c>
      <c r="V15" s="33"/>
      <c r="W15" s="84" t="s">
        <v>47</v>
      </c>
      <c r="Y15" s="59"/>
      <c r="Z15" s="59"/>
    </row>
    <row r="16" spans="1:28" s="31" customFormat="1" ht="70.5" customHeight="1">
      <c r="A16" s="51">
        <v>9</v>
      </c>
      <c r="B16" s="19" t="s">
        <v>69</v>
      </c>
      <c r="C16" s="80" t="s">
        <v>70</v>
      </c>
      <c r="D16" s="54" t="s">
        <v>6</v>
      </c>
      <c r="E16" s="18">
        <f>INDEX($Z$3:$Z$8,MATCH(D16,$Y$3:$Y$8,0))</f>
        <v>1</v>
      </c>
      <c r="F16" s="54" t="s">
        <v>16</v>
      </c>
      <c r="G16" s="55">
        <f t="shared" si="3"/>
        <v>0.6</v>
      </c>
      <c r="H16" s="81">
        <f t="shared" si="4"/>
        <v>0.6</v>
      </c>
      <c r="I16" s="52">
        <v>495</v>
      </c>
      <c r="J16" s="13">
        <v>42193</v>
      </c>
      <c r="K16" s="13">
        <v>42604</v>
      </c>
      <c r="L16" s="12">
        <f t="shared" si="5"/>
        <v>412</v>
      </c>
      <c r="M16" s="82">
        <f t="shared" si="1"/>
        <v>13.733333333333333</v>
      </c>
      <c r="N16" s="13">
        <v>42193</v>
      </c>
      <c r="O16" s="13">
        <v>42604</v>
      </c>
      <c r="P16" s="12">
        <f t="shared" si="0"/>
        <v>412</v>
      </c>
      <c r="Q16" s="82">
        <f t="shared" si="2"/>
        <v>13.733333333333333</v>
      </c>
      <c r="R16" s="55" t="s">
        <v>48</v>
      </c>
      <c r="S16" s="83" t="s">
        <v>49</v>
      </c>
      <c r="T16" s="20" t="s">
        <v>144</v>
      </c>
      <c r="U16" s="53">
        <f>P16/L16</f>
        <v>1</v>
      </c>
      <c r="V16" s="33"/>
      <c r="W16" s="84" t="s">
        <v>47</v>
      </c>
    </row>
    <row r="17" spans="1:27" s="31" customFormat="1" ht="70.5" customHeight="1">
      <c r="A17" s="51">
        <v>10</v>
      </c>
      <c r="B17" s="19" t="s">
        <v>71</v>
      </c>
      <c r="C17" s="80" t="s">
        <v>72</v>
      </c>
      <c r="D17" s="17" t="s">
        <v>5</v>
      </c>
      <c r="E17" s="18">
        <f>INDEX($Z$3:$Z$8,MATCH(D17,$Y$3:$Y$8,0))</f>
        <v>0.6</v>
      </c>
      <c r="F17" s="54" t="s">
        <v>16</v>
      </c>
      <c r="G17" s="55">
        <f t="shared" si="3"/>
        <v>0.6</v>
      </c>
      <c r="H17" s="81">
        <f t="shared" si="4"/>
        <v>0.36</v>
      </c>
      <c r="I17" s="52">
        <v>208</v>
      </c>
      <c r="J17" s="13">
        <v>42380</v>
      </c>
      <c r="K17" s="13">
        <v>43095</v>
      </c>
      <c r="L17" s="12">
        <f t="shared" si="5"/>
        <v>716</v>
      </c>
      <c r="M17" s="82">
        <f t="shared" si="1"/>
        <v>23.866666666666667</v>
      </c>
      <c r="N17" s="13">
        <v>42380</v>
      </c>
      <c r="O17" s="13">
        <v>43095</v>
      </c>
      <c r="P17" s="12">
        <f t="shared" si="0"/>
        <v>716</v>
      </c>
      <c r="Q17" s="82">
        <f t="shared" si="2"/>
        <v>23.866666666666667</v>
      </c>
      <c r="R17" s="55" t="s">
        <v>48</v>
      </c>
      <c r="S17" s="83" t="s">
        <v>49</v>
      </c>
      <c r="T17" s="20" t="s">
        <v>17</v>
      </c>
      <c r="U17" s="53">
        <f>P17/L17</f>
        <v>1</v>
      </c>
      <c r="V17" s="33"/>
      <c r="W17" s="84" t="s">
        <v>47</v>
      </c>
    </row>
    <row r="18" spans="1:27" s="31" customFormat="1" ht="70.5" customHeight="1">
      <c r="A18" s="51">
        <v>11</v>
      </c>
      <c r="B18" s="19" t="s">
        <v>73</v>
      </c>
      <c r="C18" s="80" t="s">
        <v>74</v>
      </c>
      <c r="D18" s="54" t="s">
        <v>46</v>
      </c>
      <c r="E18" s="18">
        <f>INDEX($Z$3:$Z$8,MATCH(D18,$Y$3:$Y$8,0))</f>
        <v>0.6</v>
      </c>
      <c r="F18" s="54" t="s">
        <v>16</v>
      </c>
      <c r="G18" s="55">
        <f t="shared" si="3"/>
        <v>0.6</v>
      </c>
      <c r="H18" s="81">
        <f t="shared" si="4"/>
        <v>0.36</v>
      </c>
      <c r="I18" s="52">
        <v>241</v>
      </c>
      <c r="J18" s="13">
        <v>42384</v>
      </c>
      <c r="K18" s="13">
        <v>42735</v>
      </c>
      <c r="L18" s="12">
        <f t="shared" si="5"/>
        <v>352</v>
      </c>
      <c r="M18" s="82">
        <f t="shared" si="1"/>
        <v>11.733333333333333</v>
      </c>
      <c r="N18" s="13">
        <v>42384</v>
      </c>
      <c r="O18" s="13">
        <v>42735</v>
      </c>
      <c r="P18" s="12">
        <f t="shared" si="0"/>
        <v>352</v>
      </c>
      <c r="Q18" s="82">
        <f t="shared" si="2"/>
        <v>11.733333333333333</v>
      </c>
      <c r="R18" s="55" t="s">
        <v>48</v>
      </c>
      <c r="S18" s="83" t="s">
        <v>49</v>
      </c>
      <c r="T18" s="20" t="s">
        <v>7</v>
      </c>
      <c r="U18" s="53">
        <f>P18/L18</f>
        <v>1</v>
      </c>
      <c r="V18" s="33"/>
      <c r="W18" s="84" t="s">
        <v>47</v>
      </c>
    </row>
    <row r="19" spans="1:27" s="31" customFormat="1" ht="70.5" customHeight="1">
      <c r="A19" s="51">
        <v>13</v>
      </c>
      <c r="B19" s="19" t="s">
        <v>75</v>
      </c>
      <c r="C19" s="80" t="s">
        <v>76</v>
      </c>
      <c r="D19" s="54" t="s">
        <v>6</v>
      </c>
      <c r="E19" s="18">
        <f>INDEX($Z$3:$Z$8,MATCH(D19,$Y$3:$Y$8,0))</f>
        <v>1</v>
      </c>
      <c r="F19" s="54" t="s">
        <v>16</v>
      </c>
      <c r="G19" s="55">
        <f t="shared" si="3"/>
        <v>0.6</v>
      </c>
      <c r="H19" s="81">
        <f t="shared" si="4"/>
        <v>0.6</v>
      </c>
      <c r="I19" s="52">
        <v>354</v>
      </c>
      <c r="J19" s="13">
        <v>42478</v>
      </c>
      <c r="K19" s="13">
        <v>42720</v>
      </c>
      <c r="L19" s="12">
        <f t="shared" si="5"/>
        <v>243</v>
      </c>
      <c r="M19" s="82">
        <f t="shared" si="1"/>
        <v>8.1</v>
      </c>
      <c r="N19" s="13">
        <v>42478</v>
      </c>
      <c r="O19" s="13">
        <v>42720</v>
      </c>
      <c r="P19" s="12">
        <f t="shared" si="0"/>
        <v>243</v>
      </c>
      <c r="Q19" s="82">
        <f t="shared" si="2"/>
        <v>8.1</v>
      </c>
      <c r="R19" s="55" t="s">
        <v>48</v>
      </c>
      <c r="S19" s="83" t="s">
        <v>49</v>
      </c>
      <c r="T19" s="20" t="s">
        <v>145</v>
      </c>
      <c r="U19" s="53">
        <f>P19/L19</f>
        <v>1</v>
      </c>
      <c r="V19" s="33"/>
      <c r="W19" s="84" t="s">
        <v>47</v>
      </c>
      <c r="Z19" s="6"/>
      <c r="AA19" s="6"/>
    </row>
    <row r="20" spans="1:27" s="6" customFormat="1" ht="27.75" customHeight="1">
      <c r="A20" s="207">
        <v>14</v>
      </c>
      <c r="B20" s="208" t="s">
        <v>77</v>
      </c>
      <c r="C20" s="209" t="s">
        <v>78</v>
      </c>
      <c r="D20" s="227" t="s">
        <v>6</v>
      </c>
      <c r="E20" s="211">
        <v>0.6</v>
      </c>
      <c r="F20" s="210" t="s">
        <v>16</v>
      </c>
      <c r="G20" s="212">
        <f t="shared" si="3"/>
        <v>0.6</v>
      </c>
      <c r="H20" s="213">
        <f t="shared" si="4"/>
        <v>0.36</v>
      </c>
      <c r="I20" s="214">
        <v>669</v>
      </c>
      <c r="J20" s="13">
        <v>42551</v>
      </c>
      <c r="K20" s="13">
        <v>42695</v>
      </c>
      <c r="L20" s="12">
        <f t="shared" si="5"/>
        <v>145</v>
      </c>
      <c r="M20" s="82">
        <f t="shared" si="1"/>
        <v>4.833333333333333</v>
      </c>
      <c r="N20" s="13">
        <v>42551</v>
      </c>
      <c r="O20" s="13">
        <v>42695</v>
      </c>
      <c r="P20" s="12">
        <f t="shared" si="0"/>
        <v>145</v>
      </c>
      <c r="Q20" s="82">
        <f t="shared" si="2"/>
        <v>4.833333333333333</v>
      </c>
      <c r="R20" s="237" t="s">
        <v>48</v>
      </c>
      <c r="S20" s="240" t="s">
        <v>49</v>
      </c>
      <c r="T20" s="225" t="s">
        <v>79</v>
      </c>
      <c r="U20" s="226">
        <f>L20/P20</f>
        <v>1</v>
      </c>
      <c r="V20" s="230"/>
      <c r="W20" s="231" t="s">
        <v>47</v>
      </c>
      <c r="Z20" s="31"/>
      <c r="AA20" s="31"/>
    </row>
    <row r="21" spans="1:27" s="31" customFormat="1" ht="27.75" customHeight="1">
      <c r="A21" s="207"/>
      <c r="B21" s="208"/>
      <c r="C21" s="209"/>
      <c r="D21" s="227"/>
      <c r="E21" s="211"/>
      <c r="F21" s="210"/>
      <c r="G21" s="212"/>
      <c r="H21" s="213"/>
      <c r="I21" s="214"/>
      <c r="J21" s="13">
        <v>42822</v>
      </c>
      <c r="K21" s="13">
        <v>42940</v>
      </c>
      <c r="L21" s="12">
        <f t="shared" si="5"/>
        <v>119</v>
      </c>
      <c r="M21" s="82">
        <f t="shared" si="1"/>
        <v>3.9666666666666668</v>
      </c>
      <c r="N21" s="13">
        <v>42822</v>
      </c>
      <c r="O21" s="13">
        <v>42940</v>
      </c>
      <c r="P21" s="12">
        <f t="shared" si="0"/>
        <v>119</v>
      </c>
      <c r="Q21" s="82">
        <f t="shared" si="2"/>
        <v>3.9666666666666668</v>
      </c>
      <c r="R21" s="238"/>
      <c r="S21" s="241"/>
      <c r="T21" s="225"/>
      <c r="U21" s="226"/>
      <c r="V21" s="230"/>
      <c r="W21" s="232"/>
    </row>
    <row r="22" spans="1:27" s="31" customFormat="1" ht="27.75" customHeight="1">
      <c r="A22" s="207"/>
      <c r="B22" s="208"/>
      <c r="C22" s="209"/>
      <c r="D22" s="227"/>
      <c r="E22" s="211"/>
      <c r="F22" s="210"/>
      <c r="G22" s="212"/>
      <c r="H22" s="213"/>
      <c r="I22" s="214"/>
      <c r="J22" s="13">
        <v>43088</v>
      </c>
      <c r="K22" s="13">
        <v>43090</v>
      </c>
      <c r="L22" s="12">
        <f t="shared" si="5"/>
        <v>3</v>
      </c>
      <c r="M22" s="82">
        <f t="shared" si="1"/>
        <v>0.1</v>
      </c>
      <c r="N22" s="13">
        <v>43088</v>
      </c>
      <c r="O22" s="13">
        <v>43090</v>
      </c>
      <c r="P22" s="12">
        <f t="shared" si="0"/>
        <v>3</v>
      </c>
      <c r="Q22" s="82">
        <f t="shared" si="2"/>
        <v>0.1</v>
      </c>
      <c r="R22" s="239"/>
      <c r="S22" s="242"/>
      <c r="T22" s="225"/>
      <c r="U22" s="226"/>
      <c r="V22" s="230"/>
      <c r="W22" s="233"/>
    </row>
    <row r="23" spans="1:27" s="31" customFormat="1" ht="27.75" customHeight="1">
      <c r="A23" s="207">
        <v>15</v>
      </c>
      <c r="B23" s="208" t="s">
        <v>80</v>
      </c>
      <c r="C23" s="209" t="s">
        <v>81</v>
      </c>
      <c r="D23" s="210" t="s">
        <v>6</v>
      </c>
      <c r="E23" s="211">
        <v>0.6</v>
      </c>
      <c r="F23" s="210" t="s">
        <v>16</v>
      </c>
      <c r="G23" s="212">
        <f>IF(F23="동일",1,0.6)</f>
        <v>0.6</v>
      </c>
      <c r="H23" s="213">
        <f>E23*G23</f>
        <v>0.36</v>
      </c>
      <c r="I23" s="214">
        <v>498</v>
      </c>
      <c r="J23" s="13">
        <v>42564</v>
      </c>
      <c r="K23" s="13">
        <v>42734</v>
      </c>
      <c r="L23" s="12">
        <f t="shared" si="5"/>
        <v>171</v>
      </c>
      <c r="M23" s="82">
        <f t="shared" si="1"/>
        <v>5.7</v>
      </c>
      <c r="N23" s="13">
        <v>42564</v>
      </c>
      <c r="O23" s="13">
        <v>42734</v>
      </c>
      <c r="P23" s="12">
        <f t="shared" si="0"/>
        <v>171</v>
      </c>
      <c r="Q23" s="82">
        <f t="shared" si="2"/>
        <v>5.7</v>
      </c>
      <c r="R23" s="237" t="s">
        <v>48</v>
      </c>
      <c r="S23" s="240" t="s">
        <v>49</v>
      </c>
      <c r="T23" s="225" t="s">
        <v>89</v>
      </c>
      <c r="U23" s="226">
        <f>P23/L23</f>
        <v>1</v>
      </c>
      <c r="V23" s="230"/>
      <c r="W23" s="231" t="s">
        <v>47</v>
      </c>
    </row>
    <row r="24" spans="1:27" s="31" customFormat="1" ht="27.75" customHeight="1">
      <c r="A24" s="207"/>
      <c r="B24" s="208"/>
      <c r="C24" s="209"/>
      <c r="D24" s="210"/>
      <c r="E24" s="211"/>
      <c r="F24" s="210"/>
      <c r="G24" s="212"/>
      <c r="H24" s="213"/>
      <c r="I24" s="214"/>
      <c r="J24" s="13">
        <v>42769</v>
      </c>
      <c r="K24" s="13">
        <v>42939</v>
      </c>
      <c r="L24" s="12">
        <f t="shared" si="5"/>
        <v>171</v>
      </c>
      <c r="M24" s="82">
        <f t="shared" si="1"/>
        <v>5.7</v>
      </c>
      <c r="N24" s="13">
        <v>42769</v>
      </c>
      <c r="O24" s="13">
        <v>42939</v>
      </c>
      <c r="P24" s="12">
        <f t="shared" si="0"/>
        <v>171</v>
      </c>
      <c r="Q24" s="82">
        <f t="shared" si="2"/>
        <v>5.7</v>
      </c>
      <c r="R24" s="238"/>
      <c r="S24" s="241"/>
      <c r="T24" s="225"/>
      <c r="U24" s="226"/>
      <c r="V24" s="230"/>
      <c r="W24" s="232"/>
    </row>
    <row r="25" spans="1:27" s="31" customFormat="1" ht="27.75" customHeight="1">
      <c r="A25" s="207"/>
      <c r="B25" s="208"/>
      <c r="C25" s="209"/>
      <c r="D25" s="210"/>
      <c r="E25" s="211"/>
      <c r="F25" s="210"/>
      <c r="G25" s="212"/>
      <c r="H25" s="213"/>
      <c r="I25" s="214"/>
      <c r="J25" s="13">
        <v>43032</v>
      </c>
      <c r="K25" s="13">
        <v>43048</v>
      </c>
      <c r="L25" s="12">
        <f t="shared" si="5"/>
        <v>17</v>
      </c>
      <c r="M25" s="82">
        <f t="shared" si="1"/>
        <v>0.56666666666666665</v>
      </c>
      <c r="N25" s="13">
        <v>43032</v>
      </c>
      <c r="O25" s="13">
        <v>43048</v>
      </c>
      <c r="P25" s="12">
        <f t="shared" si="0"/>
        <v>17</v>
      </c>
      <c r="Q25" s="82">
        <f t="shared" si="2"/>
        <v>0.56666666666666665</v>
      </c>
      <c r="R25" s="239"/>
      <c r="S25" s="242"/>
      <c r="T25" s="225"/>
      <c r="U25" s="226"/>
      <c r="V25" s="230"/>
      <c r="W25" s="233"/>
    </row>
    <row r="26" spans="1:27" s="6" customFormat="1" ht="73.5" customHeight="1">
      <c r="A26" s="51">
        <v>16</v>
      </c>
      <c r="B26" s="19" t="s">
        <v>82</v>
      </c>
      <c r="C26" s="80" t="s">
        <v>83</v>
      </c>
      <c r="D26" s="54" t="s">
        <v>6</v>
      </c>
      <c r="E26" s="18">
        <f>INDEX($Z$3:$Z$8,MATCH(D26,$Y$3:$Y$8,0))</f>
        <v>1</v>
      </c>
      <c r="F26" s="54" t="s">
        <v>16</v>
      </c>
      <c r="G26" s="55">
        <f>IF(F26="동일",1,0.6)</f>
        <v>0.6</v>
      </c>
      <c r="H26" s="81">
        <f>E26*G26</f>
        <v>0.6</v>
      </c>
      <c r="I26" s="52">
        <v>439</v>
      </c>
      <c r="J26" s="13">
        <v>42583</v>
      </c>
      <c r="K26" s="13">
        <v>43091</v>
      </c>
      <c r="L26" s="12">
        <f t="shared" si="5"/>
        <v>509</v>
      </c>
      <c r="M26" s="82">
        <f t="shared" si="1"/>
        <v>16.966666666666665</v>
      </c>
      <c r="N26" s="13">
        <v>42583</v>
      </c>
      <c r="O26" s="13">
        <v>43091</v>
      </c>
      <c r="P26" s="12">
        <f t="shared" si="0"/>
        <v>509</v>
      </c>
      <c r="Q26" s="82">
        <f t="shared" si="2"/>
        <v>16.966666666666665</v>
      </c>
      <c r="R26" s="55" t="s">
        <v>48</v>
      </c>
      <c r="S26" s="83" t="s">
        <v>49</v>
      </c>
      <c r="T26" s="20" t="s">
        <v>36</v>
      </c>
      <c r="U26" s="53">
        <f>P26/L26</f>
        <v>1</v>
      </c>
      <c r="V26" s="33"/>
      <c r="W26" s="84" t="s">
        <v>47</v>
      </c>
      <c r="Z26" s="31"/>
      <c r="AA26" s="31"/>
    </row>
    <row r="27" spans="1:27" s="31" customFormat="1" ht="30.75" customHeight="1">
      <c r="A27" s="207">
        <v>18</v>
      </c>
      <c r="B27" s="243" t="s">
        <v>84</v>
      </c>
      <c r="C27" s="209" t="s">
        <v>85</v>
      </c>
      <c r="D27" s="227" t="s">
        <v>2</v>
      </c>
      <c r="E27" s="211">
        <v>0.6</v>
      </c>
      <c r="F27" s="210" t="s">
        <v>16</v>
      </c>
      <c r="G27" s="212">
        <f>IF(F27="동일",1,0.6)</f>
        <v>0.6</v>
      </c>
      <c r="H27" s="213">
        <f>E27*G27</f>
        <v>0.36</v>
      </c>
      <c r="I27" s="214">
        <v>69</v>
      </c>
      <c r="J27" s="13">
        <v>42671</v>
      </c>
      <c r="K27" s="13">
        <v>42845</v>
      </c>
      <c r="L27" s="12">
        <f t="shared" si="5"/>
        <v>175</v>
      </c>
      <c r="M27" s="82">
        <f t="shared" si="1"/>
        <v>5.833333333333333</v>
      </c>
      <c r="N27" s="13">
        <v>42671</v>
      </c>
      <c r="O27" s="13">
        <v>42845</v>
      </c>
      <c r="P27" s="12">
        <f t="shared" si="0"/>
        <v>175</v>
      </c>
      <c r="Q27" s="82">
        <f t="shared" si="2"/>
        <v>5.833333333333333</v>
      </c>
      <c r="R27" s="237" t="s">
        <v>48</v>
      </c>
      <c r="S27" s="240" t="s">
        <v>49</v>
      </c>
      <c r="T27" s="225" t="s">
        <v>86</v>
      </c>
      <c r="U27" s="53">
        <f>P27/L27</f>
        <v>1</v>
      </c>
      <c r="V27" s="230"/>
      <c r="W27" s="231" t="s">
        <v>47</v>
      </c>
    </row>
    <row r="28" spans="1:27" s="31" customFormat="1" ht="30.75" customHeight="1">
      <c r="A28" s="207"/>
      <c r="B28" s="243"/>
      <c r="C28" s="209"/>
      <c r="D28" s="227"/>
      <c r="E28" s="211"/>
      <c r="F28" s="210"/>
      <c r="G28" s="212"/>
      <c r="H28" s="213"/>
      <c r="I28" s="214"/>
      <c r="J28" s="13">
        <v>43053</v>
      </c>
      <c r="K28" s="13">
        <v>43057</v>
      </c>
      <c r="L28" s="12">
        <f t="shared" si="5"/>
        <v>5</v>
      </c>
      <c r="M28" s="82">
        <f t="shared" si="1"/>
        <v>0.16666666666666666</v>
      </c>
      <c r="N28" s="13">
        <v>43053</v>
      </c>
      <c r="O28" s="13">
        <v>43057</v>
      </c>
      <c r="P28" s="12">
        <f t="shared" si="0"/>
        <v>5</v>
      </c>
      <c r="Q28" s="82">
        <f t="shared" si="2"/>
        <v>0.16666666666666666</v>
      </c>
      <c r="R28" s="239"/>
      <c r="S28" s="242"/>
      <c r="T28" s="225"/>
      <c r="U28" s="53">
        <f>P28/L28</f>
        <v>1</v>
      </c>
      <c r="V28" s="230"/>
      <c r="W28" s="233"/>
    </row>
    <row r="29" spans="1:27" s="31" customFormat="1" ht="27.75" customHeight="1">
      <c r="A29" s="207">
        <v>19</v>
      </c>
      <c r="B29" s="243" t="s">
        <v>87</v>
      </c>
      <c r="C29" s="209" t="s">
        <v>88</v>
      </c>
      <c r="D29" s="210" t="s">
        <v>6</v>
      </c>
      <c r="E29" s="211">
        <v>0.6</v>
      </c>
      <c r="F29" s="210" t="s">
        <v>16</v>
      </c>
      <c r="G29" s="212">
        <f>IF(F29="동일",1,0.6)</f>
        <v>0.6</v>
      </c>
      <c r="H29" s="213">
        <f>E29*G29</f>
        <v>0.36</v>
      </c>
      <c r="I29" s="214">
        <v>520</v>
      </c>
      <c r="J29" s="13">
        <v>42733</v>
      </c>
      <c r="K29" s="13">
        <v>42734</v>
      </c>
      <c r="L29" s="12">
        <f t="shared" si="5"/>
        <v>2</v>
      </c>
      <c r="M29" s="82">
        <f t="shared" si="1"/>
        <v>6.6666666666666666E-2</v>
      </c>
      <c r="N29" s="13">
        <v>42733</v>
      </c>
      <c r="O29" s="13">
        <v>42734</v>
      </c>
      <c r="P29" s="12">
        <f t="shared" si="0"/>
        <v>2</v>
      </c>
      <c r="Q29" s="82">
        <f t="shared" si="2"/>
        <v>6.6666666666666666E-2</v>
      </c>
      <c r="R29" s="237" t="s">
        <v>48</v>
      </c>
      <c r="S29" s="240" t="s">
        <v>49</v>
      </c>
      <c r="T29" s="225" t="s">
        <v>89</v>
      </c>
      <c r="U29" s="226">
        <f>L29/P29</f>
        <v>1</v>
      </c>
      <c r="V29" s="230"/>
      <c r="W29" s="231" t="s">
        <v>47</v>
      </c>
    </row>
    <row r="30" spans="1:27" s="31" customFormat="1" ht="27.75" customHeight="1">
      <c r="A30" s="207"/>
      <c r="B30" s="243"/>
      <c r="C30" s="209"/>
      <c r="D30" s="210"/>
      <c r="E30" s="211"/>
      <c r="F30" s="210"/>
      <c r="G30" s="212"/>
      <c r="H30" s="213"/>
      <c r="I30" s="214"/>
      <c r="J30" s="13">
        <v>42769</v>
      </c>
      <c r="K30" s="13">
        <v>42790</v>
      </c>
      <c r="L30" s="12">
        <f t="shared" si="5"/>
        <v>22</v>
      </c>
      <c r="M30" s="82">
        <f t="shared" si="1"/>
        <v>0.73333333333333328</v>
      </c>
      <c r="N30" s="13">
        <v>42769</v>
      </c>
      <c r="O30" s="13">
        <v>42790</v>
      </c>
      <c r="P30" s="12">
        <f t="shared" si="0"/>
        <v>22</v>
      </c>
      <c r="Q30" s="82">
        <f t="shared" si="2"/>
        <v>0.73333333333333328</v>
      </c>
      <c r="R30" s="238"/>
      <c r="S30" s="241"/>
      <c r="T30" s="225"/>
      <c r="U30" s="226"/>
      <c r="V30" s="230"/>
      <c r="W30" s="232"/>
    </row>
    <row r="31" spans="1:27" s="31" customFormat="1" ht="27.75" customHeight="1">
      <c r="A31" s="207"/>
      <c r="B31" s="243"/>
      <c r="C31" s="209"/>
      <c r="D31" s="210"/>
      <c r="E31" s="211"/>
      <c r="F31" s="210"/>
      <c r="G31" s="212"/>
      <c r="H31" s="213"/>
      <c r="I31" s="214"/>
      <c r="J31" s="13">
        <v>42794</v>
      </c>
      <c r="K31" s="13">
        <v>43125</v>
      </c>
      <c r="L31" s="12">
        <f t="shared" si="5"/>
        <v>332</v>
      </c>
      <c r="M31" s="82">
        <f t="shared" si="1"/>
        <v>11.066666666666666</v>
      </c>
      <c r="N31" s="13">
        <v>42794</v>
      </c>
      <c r="O31" s="13">
        <v>43125</v>
      </c>
      <c r="P31" s="12">
        <f t="shared" si="0"/>
        <v>332</v>
      </c>
      <c r="Q31" s="82">
        <f t="shared" si="2"/>
        <v>11.066666666666666</v>
      </c>
      <c r="R31" s="238"/>
      <c r="S31" s="241"/>
      <c r="T31" s="225"/>
      <c r="U31" s="226"/>
      <c r="V31" s="230"/>
      <c r="W31" s="232"/>
    </row>
    <row r="32" spans="1:27" s="31" customFormat="1" ht="27.75" customHeight="1">
      <c r="A32" s="207"/>
      <c r="B32" s="243"/>
      <c r="C32" s="209"/>
      <c r="D32" s="210"/>
      <c r="E32" s="211"/>
      <c r="F32" s="210"/>
      <c r="G32" s="212"/>
      <c r="H32" s="213"/>
      <c r="I32" s="214"/>
      <c r="J32" s="13">
        <v>43119</v>
      </c>
      <c r="K32" s="13">
        <v>43384</v>
      </c>
      <c r="L32" s="12">
        <f t="shared" si="5"/>
        <v>266</v>
      </c>
      <c r="M32" s="82">
        <f t="shared" si="1"/>
        <v>8.8666666666666671</v>
      </c>
      <c r="N32" s="13">
        <v>43119</v>
      </c>
      <c r="O32" s="13">
        <v>43384</v>
      </c>
      <c r="P32" s="12">
        <f t="shared" si="0"/>
        <v>266</v>
      </c>
      <c r="Q32" s="82">
        <f t="shared" si="2"/>
        <v>8.8666666666666671</v>
      </c>
      <c r="R32" s="238"/>
      <c r="S32" s="241"/>
      <c r="T32" s="225"/>
      <c r="U32" s="226"/>
      <c r="V32" s="230"/>
      <c r="W32" s="232"/>
    </row>
    <row r="33" spans="1:29" s="31" customFormat="1" ht="27.75" customHeight="1">
      <c r="A33" s="207"/>
      <c r="B33" s="243"/>
      <c r="C33" s="209"/>
      <c r="D33" s="210"/>
      <c r="E33" s="211"/>
      <c r="F33" s="210"/>
      <c r="G33" s="212"/>
      <c r="H33" s="213"/>
      <c r="I33" s="214"/>
      <c r="J33" s="13">
        <v>43441</v>
      </c>
      <c r="K33" s="13">
        <v>43448</v>
      </c>
      <c r="L33" s="12">
        <f t="shared" si="5"/>
        <v>8</v>
      </c>
      <c r="M33" s="82">
        <f t="shared" si="1"/>
        <v>0.26666666666666666</v>
      </c>
      <c r="N33" s="13">
        <v>43441</v>
      </c>
      <c r="O33" s="13">
        <v>43448</v>
      </c>
      <c r="P33" s="12">
        <f t="shared" si="0"/>
        <v>8</v>
      </c>
      <c r="Q33" s="82">
        <f t="shared" si="2"/>
        <v>0.26666666666666666</v>
      </c>
      <c r="R33" s="239"/>
      <c r="S33" s="242"/>
      <c r="T33" s="225"/>
      <c r="U33" s="226"/>
      <c r="V33" s="230"/>
      <c r="W33" s="233"/>
    </row>
    <row r="34" spans="1:29" s="31" customFormat="1" ht="73.5" customHeight="1">
      <c r="A34" s="51">
        <v>20</v>
      </c>
      <c r="B34" s="16" t="s">
        <v>90</v>
      </c>
      <c r="C34" s="80" t="s">
        <v>91</v>
      </c>
      <c r="D34" s="17" t="s">
        <v>3</v>
      </c>
      <c r="E34" s="18">
        <f>INDEX($Z$3:$Z$8,MATCH(D34,$Y$3:$Y$8,0))</f>
        <v>0.6</v>
      </c>
      <c r="F34" s="54" t="s">
        <v>16</v>
      </c>
      <c r="G34" s="55">
        <f>IF(F34="동일",1,0.6)</f>
        <v>0.6</v>
      </c>
      <c r="H34" s="81">
        <f>E34*G34</f>
        <v>0.36</v>
      </c>
      <c r="I34" s="52">
        <v>335</v>
      </c>
      <c r="J34" s="13">
        <v>42774</v>
      </c>
      <c r="K34" s="13">
        <v>44043</v>
      </c>
      <c r="L34" s="12">
        <f t="shared" si="5"/>
        <v>1270</v>
      </c>
      <c r="M34" s="82">
        <f t="shared" si="1"/>
        <v>42.333333333333336</v>
      </c>
      <c r="N34" s="13">
        <v>42774</v>
      </c>
      <c r="O34" s="13">
        <v>44043</v>
      </c>
      <c r="P34" s="12">
        <f t="shared" si="0"/>
        <v>1270</v>
      </c>
      <c r="Q34" s="82">
        <f t="shared" si="2"/>
        <v>42.333333333333336</v>
      </c>
      <c r="R34" s="55" t="s">
        <v>48</v>
      </c>
      <c r="S34" s="83" t="s">
        <v>49</v>
      </c>
      <c r="T34" s="20" t="s">
        <v>92</v>
      </c>
      <c r="U34" s="53">
        <f>P34/L34</f>
        <v>1</v>
      </c>
      <c r="V34" s="33"/>
      <c r="W34" s="84" t="s">
        <v>47</v>
      </c>
    </row>
    <row r="35" spans="1:29" s="31" customFormat="1" ht="73.5" customHeight="1">
      <c r="A35" s="51">
        <v>21</v>
      </c>
      <c r="B35" s="19" t="s">
        <v>93</v>
      </c>
      <c r="C35" s="86" t="s">
        <v>94</v>
      </c>
      <c r="D35" s="17" t="s">
        <v>3</v>
      </c>
      <c r="E35" s="18">
        <f>INDEX($Z$3:$Z$8,MATCH(D35,$Y$3:$Y$8,0))</f>
        <v>0.6</v>
      </c>
      <c r="F35" s="54" t="s">
        <v>16</v>
      </c>
      <c r="G35" s="55">
        <f>IF(F35="동일",1,0.6)</f>
        <v>0.6</v>
      </c>
      <c r="H35" s="81">
        <f>E35*G35</f>
        <v>0.36</v>
      </c>
      <c r="I35" s="52">
        <v>219</v>
      </c>
      <c r="J35" s="13">
        <v>42779</v>
      </c>
      <c r="K35" s="13">
        <v>43087</v>
      </c>
      <c r="L35" s="12">
        <f t="shared" si="5"/>
        <v>309</v>
      </c>
      <c r="M35" s="82">
        <f t="shared" si="1"/>
        <v>10.3</v>
      </c>
      <c r="N35" s="13">
        <v>42779</v>
      </c>
      <c r="O35" s="13">
        <v>43087</v>
      </c>
      <c r="P35" s="12">
        <f t="shared" si="0"/>
        <v>309</v>
      </c>
      <c r="Q35" s="82">
        <f t="shared" si="2"/>
        <v>10.3</v>
      </c>
      <c r="R35" s="55" t="s">
        <v>48</v>
      </c>
      <c r="S35" s="83" t="s">
        <v>49</v>
      </c>
      <c r="T35" s="20" t="s">
        <v>10</v>
      </c>
      <c r="U35" s="53">
        <f>P35/L35</f>
        <v>1</v>
      </c>
      <c r="V35" s="33"/>
      <c r="W35" s="84" t="s">
        <v>47</v>
      </c>
      <c r="Y35" s="1"/>
    </row>
    <row r="36" spans="1:29" s="31" customFormat="1" ht="72.75" customHeight="1">
      <c r="A36" s="51">
        <v>22</v>
      </c>
      <c r="B36" s="19" t="s">
        <v>95</v>
      </c>
      <c r="C36" s="80" t="s">
        <v>96</v>
      </c>
      <c r="D36" s="17" t="s">
        <v>3</v>
      </c>
      <c r="E36" s="18">
        <v>0.6</v>
      </c>
      <c r="F36" s="54" t="s">
        <v>16</v>
      </c>
      <c r="G36" s="55">
        <f>IF(F36="동일",1,0.6)</f>
        <v>0.6</v>
      </c>
      <c r="H36" s="81">
        <f>E36*G36</f>
        <v>0.36</v>
      </c>
      <c r="I36" s="52">
        <v>190</v>
      </c>
      <c r="J36" s="13">
        <v>42796</v>
      </c>
      <c r="K36" s="13">
        <v>43091</v>
      </c>
      <c r="L36" s="12">
        <f t="shared" si="5"/>
        <v>296</v>
      </c>
      <c r="M36" s="82">
        <f t="shared" si="1"/>
        <v>9.8666666666666671</v>
      </c>
      <c r="N36" s="13">
        <v>42796</v>
      </c>
      <c r="O36" s="13">
        <v>43091</v>
      </c>
      <c r="P36" s="12">
        <f t="shared" si="0"/>
        <v>296</v>
      </c>
      <c r="Q36" s="82">
        <f t="shared" si="2"/>
        <v>9.8666666666666671</v>
      </c>
      <c r="R36" s="55" t="s">
        <v>48</v>
      </c>
      <c r="S36" s="83" t="s">
        <v>49</v>
      </c>
      <c r="T36" s="20" t="s">
        <v>7</v>
      </c>
      <c r="U36" s="53">
        <f>L36/P36</f>
        <v>1</v>
      </c>
      <c r="V36" s="33"/>
      <c r="W36" s="85" t="s">
        <v>47</v>
      </c>
      <c r="AB36" s="58"/>
    </row>
    <row r="37" spans="1:29" s="31" customFormat="1" ht="72.75" customHeight="1">
      <c r="A37" s="51">
        <v>23</v>
      </c>
      <c r="B37" s="19" t="s">
        <v>97</v>
      </c>
      <c r="C37" s="80" t="s">
        <v>98</v>
      </c>
      <c r="D37" s="17" t="s">
        <v>3</v>
      </c>
      <c r="E37" s="18">
        <v>0.6</v>
      </c>
      <c r="F37" s="54" t="s">
        <v>16</v>
      </c>
      <c r="G37" s="55">
        <f>IF(F37="동일",1,0.6)</f>
        <v>0.6</v>
      </c>
      <c r="H37" s="81">
        <f>E37*G37</f>
        <v>0.36</v>
      </c>
      <c r="I37" s="52">
        <v>75</v>
      </c>
      <c r="J37" s="13">
        <v>42809</v>
      </c>
      <c r="K37" s="13">
        <v>43077</v>
      </c>
      <c r="L37" s="12">
        <f t="shared" si="5"/>
        <v>269</v>
      </c>
      <c r="M37" s="82">
        <f t="shared" si="1"/>
        <v>8.9666666666666668</v>
      </c>
      <c r="N37" s="13">
        <v>42809</v>
      </c>
      <c r="O37" s="13">
        <v>43077</v>
      </c>
      <c r="P37" s="12">
        <f t="shared" ref="P37:P57" si="6">O37-N37+1</f>
        <v>269</v>
      </c>
      <c r="Q37" s="82">
        <f t="shared" si="2"/>
        <v>8.9666666666666668</v>
      </c>
      <c r="R37" s="55" t="s">
        <v>48</v>
      </c>
      <c r="S37" s="83" t="s">
        <v>49</v>
      </c>
      <c r="T37" s="20" t="s">
        <v>17</v>
      </c>
      <c r="U37" s="53">
        <f>L37/P37</f>
        <v>1</v>
      </c>
      <c r="V37" s="33"/>
      <c r="W37" s="85" t="s">
        <v>47</v>
      </c>
      <c r="Z37" s="6"/>
      <c r="AA37" s="6"/>
    </row>
    <row r="38" spans="1:29" s="31" customFormat="1" ht="34.5" customHeight="1">
      <c r="A38" s="207">
        <v>24</v>
      </c>
      <c r="B38" s="243" t="s">
        <v>99</v>
      </c>
      <c r="C38" s="209" t="s">
        <v>100</v>
      </c>
      <c r="D38" s="226" t="s">
        <v>2</v>
      </c>
      <c r="E38" s="211">
        <v>0.6</v>
      </c>
      <c r="F38" s="210" t="s">
        <v>16</v>
      </c>
      <c r="G38" s="212">
        <f>IF(F38="동일",1,0.6)</f>
        <v>0.6</v>
      </c>
      <c r="H38" s="213">
        <f>E38*G38</f>
        <v>0.36</v>
      </c>
      <c r="I38" s="214">
        <v>187</v>
      </c>
      <c r="J38" s="13">
        <v>42879</v>
      </c>
      <c r="K38" s="13">
        <v>43411</v>
      </c>
      <c r="L38" s="12">
        <f t="shared" si="5"/>
        <v>533</v>
      </c>
      <c r="M38" s="82">
        <f t="shared" si="1"/>
        <v>17.766666666666666</v>
      </c>
      <c r="N38" s="13">
        <v>42879</v>
      </c>
      <c r="O38" s="13">
        <v>43411</v>
      </c>
      <c r="P38" s="12">
        <f t="shared" si="6"/>
        <v>533</v>
      </c>
      <c r="Q38" s="82">
        <f t="shared" si="2"/>
        <v>17.766666666666666</v>
      </c>
      <c r="R38" s="237" t="s">
        <v>48</v>
      </c>
      <c r="S38" s="240" t="s">
        <v>49</v>
      </c>
      <c r="T38" s="225" t="s">
        <v>68</v>
      </c>
      <c r="U38" s="226">
        <f>L38/P38</f>
        <v>1</v>
      </c>
      <c r="V38" s="244"/>
      <c r="W38" s="231" t="s">
        <v>47</v>
      </c>
      <c r="Z38" s="6"/>
      <c r="AA38" s="6"/>
    </row>
    <row r="39" spans="1:29" s="31" customFormat="1" ht="34.5" customHeight="1">
      <c r="A39" s="207"/>
      <c r="B39" s="243"/>
      <c r="C39" s="209"/>
      <c r="D39" s="226"/>
      <c r="E39" s="211"/>
      <c r="F39" s="210"/>
      <c r="G39" s="212"/>
      <c r="H39" s="213"/>
      <c r="I39" s="214"/>
      <c r="J39" s="13">
        <v>43768</v>
      </c>
      <c r="K39" s="13">
        <v>43773</v>
      </c>
      <c r="L39" s="12">
        <f t="shared" si="5"/>
        <v>6</v>
      </c>
      <c r="M39" s="82">
        <f t="shared" si="1"/>
        <v>0.2</v>
      </c>
      <c r="N39" s="60">
        <v>43767</v>
      </c>
      <c r="O39" s="13">
        <v>43773</v>
      </c>
      <c r="P39" s="12">
        <f t="shared" si="6"/>
        <v>7</v>
      </c>
      <c r="Q39" s="82">
        <f t="shared" si="2"/>
        <v>0.23333333333333334</v>
      </c>
      <c r="R39" s="239"/>
      <c r="S39" s="242"/>
      <c r="T39" s="225"/>
      <c r="U39" s="226"/>
      <c r="V39" s="244"/>
      <c r="W39" s="233"/>
      <c r="Y39" s="6"/>
      <c r="Z39" s="2"/>
      <c r="AA39" s="2"/>
      <c r="AB39" s="6"/>
      <c r="AC39" s="6"/>
    </row>
    <row r="40" spans="1:29" s="31" customFormat="1" ht="73.5" customHeight="1">
      <c r="A40" s="51">
        <v>25</v>
      </c>
      <c r="B40" s="16" t="s">
        <v>101</v>
      </c>
      <c r="C40" s="80" t="s">
        <v>102</v>
      </c>
      <c r="D40" s="17" t="s">
        <v>3</v>
      </c>
      <c r="E40" s="18">
        <f t="shared" ref="E40:E45" si="7">INDEX($Z$3:$Z$8,MATCH(D40,$Y$3:$Y$8,0))</f>
        <v>0.6</v>
      </c>
      <c r="F40" s="54" t="s">
        <v>16</v>
      </c>
      <c r="G40" s="55">
        <f t="shared" ref="G40:G56" si="8">IF(F40="동일",1,0.6)</f>
        <v>0.6</v>
      </c>
      <c r="H40" s="81">
        <f t="shared" ref="H40:H56" si="9">E40*G40</f>
        <v>0.36</v>
      </c>
      <c r="I40" s="52">
        <v>249</v>
      </c>
      <c r="J40" s="13">
        <v>42893</v>
      </c>
      <c r="K40" s="13">
        <v>43987</v>
      </c>
      <c r="L40" s="12">
        <f t="shared" si="5"/>
        <v>1095</v>
      </c>
      <c r="M40" s="82">
        <f t="shared" si="1"/>
        <v>36.5</v>
      </c>
      <c r="N40" s="13">
        <v>42893</v>
      </c>
      <c r="O40" s="13">
        <v>43987</v>
      </c>
      <c r="P40" s="12">
        <f t="shared" si="6"/>
        <v>1095</v>
      </c>
      <c r="Q40" s="82">
        <f t="shared" si="2"/>
        <v>36.5</v>
      </c>
      <c r="R40" s="55" t="s">
        <v>48</v>
      </c>
      <c r="S40" s="83" t="s">
        <v>49</v>
      </c>
      <c r="T40" s="20" t="s">
        <v>103</v>
      </c>
      <c r="U40" s="53">
        <f t="shared" ref="U40:U45" si="10">P40/L40</f>
        <v>1</v>
      </c>
      <c r="V40" s="33"/>
      <c r="W40" s="84" t="s">
        <v>47</v>
      </c>
      <c r="Y40" s="2"/>
      <c r="Z40" s="2"/>
      <c r="AA40" s="2"/>
      <c r="AB40" s="2"/>
      <c r="AC40" s="2"/>
    </row>
    <row r="41" spans="1:29" s="31" customFormat="1" ht="73.5" customHeight="1">
      <c r="A41" s="51">
        <v>26</v>
      </c>
      <c r="B41" s="16" t="s">
        <v>104</v>
      </c>
      <c r="C41" s="80" t="s">
        <v>105</v>
      </c>
      <c r="D41" s="17" t="s">
        <v>3</v>
      </c>
      <c r="E41" s="18">
        <f t="shared" si="7"/>
        <v>0.6</v>
      </c>
      <c r="F41" s="54" t="s">
        <v>16</v>
      </c>
      <c r="G41" s="55">
        <f t="shared" si="8"/>
        <v>0.6</v>
      </c>
      <c r="H41" s="81">
        <f t="shared" si="9"/>
        <v>0.36</v>
      </c>
      <c r="I41" s="52">
        <v>1170</v>
      </c>
      <c r="J41" s="13">
        <v>42894</v>
      </c>
      <c r="K41" s="13">
        <v>44180</v>
      </c>
      <c r="L41" s="12">
        <f t="shared" si="5"/>
        <v>1287</v>
      </c>
      <c r="M41" s="82">
        <f t="shared" si="1"/>
        <v>42.9</v>
      </c>
      <c r="N41" s="13">
        <v>42894</v>
      </c>
      <c r="O41" s="13">
        <v>44180</v>
      </c>
      <c r="P41" s="12">
        <f t="shared" si="6"/>
        <v>1287</v>
      </c>
      <c r="Q41" s="82">
        <f t="shared" si="2"/>
        <v>42.9</v>
      </c>
      <c r="R41" s="55" t="s">
        <v>48</v>
      </c>
      <c r="S41" s="83" t="s">
        <v>49</v>
      </c>
      <c r="T41" s="20" t="s">
        <v>106</v>
      </c>
      <c r="U41" s="53">
        <f t="shared" si="10"/>
        <v>1</v>
      </c>
      <c r="V41" s="33"/>
      <c r="W41" s="84" t="s">
        <v>47</v>
      </c>
      <c r="Y41" s="2"/>
      <c r="Z41" s="2"/>
      <c r="AA41" s="2"/>
      <c r="AB41" s="2"/>
      <c r="AC41" s="2"/>
    </row>
    <row r="42" spans="1:29" s="31" customFormat="1" ht="73.5" customHeight="1">
      <c r="A42" s="51">
        <v>28</v>
      </c>
      <c r="B42" s="16" t="s">
        <v>107</v>
      </c>
      <c r="C42" s="80" t="s">
        <v>108</v>
      </c>
      <c r="D42" s="17" t="s">
        <v>3</v>
      </c>
      <c r="E42" s="18">
        <f t="shared" si="7"/>
        <v>0.6</v>
      </c>
      <c r="F42" s="54" t="s">
        <v>16</v>
      </c>
      <c r="G42" s="55">
        <f t="shared" si="8"/>
        <v>0.6</v>
      </c>
      <c r="H42" s="81">
        <f t="shared" si="9"/>
        <v>0.36</v>
      </c>
      <c r="I42" s="52">
        <v>1107</v>
      </c>
      <c r="J42" s="13">
        <v>42975</v>
      </c>
      <c r="K42" s="13">
        <v>44286</v>
      </c>
      <c r="L42" s="12">
        <f t="shared" si="5"/>
        <v>1312</v>
      </c>
      <c r="M42" s="82">
        <f t="shared" si="1"/>
        <v>43.733333333333334</v>
      </c>
      <c r="N42" s="13">
        <v>42975</v>
      </c>
      <c r="O42" s="13">
        <v>44286</v>
      </c>
      <c r="P42" s="12">
        <f t="shared" si="6"/>
        <v>1312</v>
      </c>
      <c r="Q42" s="82">
        <f t="shared" si="2"/>
        <v>43.733333333333334</v>
      </c>
      <c r="R42" s="55" t="s">
        <v>48</v>
      </c>
      <c r="S42" s="83" t="s">
        <v>49</v>
      </c>
      <c r="T42" s="20" t="s">
        <v>109</v>
      </c>
      <c r="U42" s="53">
        <f t="shared" si="10"/>
        <v>1</v>
      </c>
      <c r="V42" s="33"/>
      <c r="W42" s="84" t="s">
        <v>47</v>
      </c>
      <c r="Y42" s="2"/>
      <c r="Z42" s="2"/>
      <c r="AA42" s="2"/>
      <c r="AB42" s="2"/>
      <c r="AC42" s="2"/>
    </row>
    <row r="43" spans="1:29" s="31" customFormat="1" ht="73.5" customHeight="1">
      <c r="A43" s="51">
        <v>30</v>
      </c>
      <c r="B43" s="16" t="s">
        <v>110</v>
      </c>
      <c r="C43" s="80" t="s">
        <v>111</v>
      </c>
      <c r="D43" s="54" t="s">
        <v>2</v>
      </c>
      <c r="E43" s="18">
        <f t="shared" si="7"/>
        <v>1</v>
      </c>
      <c r="F43" s="54" t="s">
        <v>16</v>
      </c>
      <c r="G43" s="55">
        <f t="shared" si="8"/>
        <v>0.6</v>
      </c>
      <c r="H43" s="81">
        <f t="shared" si="9"/>
        <v>0.6</v>
      </c>
      <c r="I43" s="52">
        <v>151</v>
      </c>
      <c r="J43" s="13">
        <v>43152</v>
      </c>
      <c r="K43" s="13">
        <v>43696</v>
      </c>
      <c r="L43" s="12">
        <f t="shared" si="5"/>
        <v>545</v>
      </c>
      <c r="M43" s="82">
        <f t="shared" si="1"/>
        <v>18.166666666666668</v>
      </c>
      <c r="N43" s="13">
        <v>43152</v>
      </c>
      <c r="O43" s="13">
        <v>43696</v>
      </c>
      <c r="P43" s="12">
        <f t="shared" si="6"/>
        <v>545</v>
      </c>
      <c r="Q43" s="82">
        <f t="shared" si="2"/>
        <v>18.166666666666668</v>
      </c>
      <c r="R43" s="55" t="s">
        <v>48</v>
      </c>
      <c r="S43" s="83" t="s">
        <v>49</v>
      </c>
      <c r="T43" s="20" t="s">
        <v>35</v>
      </c>
      <c r="U43" s="53">
        <f t="shared" si="10"/>
        <v>1</v>
      </c>
      <c r="V43" s="33"/>
      <c r="W43" s="84" t="s">
        <v>47</v>
      </c>
      <c r="Y43" s="2"/>
      <c r="Z43" s="2"/>
      <c r="AA43" s="2"/>
      <c r="AB43" s="2"/>
      <c r="AC43" s="2"/>
    </row>
    <row r="44" spans="1:29" s="31" customFormat="1" ht="73.5" customHeight="1">
      <c r="A44" s="51">
        <v>31</v>
      </c>
      <c r="B44" s="16" t="s">
        <v>112</v>
      </c>
      <c r="C44" s="80" t="s">
        <v>113</v>
      </c>
      <c r="D44" s="54" t="s">
        <v>46</v>
      </c>
      <c r="E44" s="18">
        <f t="shared" si="7"/>
        <v>0.6</v>
      </c>
      <c r="F44" s="54" t="s">
        <v>16</v>
      </c>
      <c r="G44" s="55">
        <f t="shared" si="8"/>
        <v>0.6</v>
      </c>
      <c r="H44" s="81">
        <f t="shared" si="9"/>
        <v>0.36</v>
      </c>
      <c r="I44" s="52">
        <v>58</v>
      </c>
      <c r="J44" s="13">
        <v>43153</v>
      </c>
      <c r="K44" s="13">
        <v>43453</v>
      </c>
      <c r="L44" s="12">
        <f t="shared" si="5"/>
        <v>301</v>
      </c>
      <c r="M44" s="82">
        <f t="shared" si="1"/>
        <v>10.033333333333333</v>
      </c>
      <c r="N44" s="13">
        <v>43153</v>
      </c>
      <c r="O44" s="13">
        <v>43453</v>
      </c>
      <c r="P44" s="12">
        <f t="shared" si="6"/>
        <v>301</v>
      </c>
      <c r="Q44" s="82">
        <f t="shared" si="2"/>
        <v>10.033333333333333</v>
      </c>
      <c r="R44" s="55" t="s">
        <v>48</v>
      </c>
      <c r="S44" s="83" t="s">
        <v>49</v>
      </c>
      <c r="T44" s="20" t="s">
        <v>114</v>
      </c>
      <c r="U44" s="53">
        <f t="shared" si="10"/>
        <v>1</v>
      </c>
      <c r="V44" s="33"/>
      <c r="W44" s="84" t="s">
        <v>47</v>
      </c>
      <c r="Y44" s="2"/>
      <c r="Z44" s="2"/>
      <c r="AA44" s="2"/>
      <c r="AB44" s="2"/>
      <c r="AC44" s="2"/>
    </row>
    <row r="45" spans="1:29" s="31" customFormat="1" ht="73.5" customHeight="1">
      <c r="A45" s="51">
        <v>32</v>
      </c>
      <c r="B45" s="16" t="s">
        <v>115</v>
      </c>
      <c r="C45" s="80" t="s">
        <v>116</v>
      </c>
      <c r="D45" s="17" t="s">
        <v>3</v>
      </c>
      <c r="E45" s="18">
        <f t="shared" si="7"/>
        <v>0.6</v>
      </c>
      <c r="F45" s="54" t="s">
        <v>16</v>
      </c>
      <c r="G45" s="55">
        <f t="shared" si="8"/>
        <v>0.6</v>
      </c>
      <c r="H45" s="81">
        <f t="shared" si="9"/>
        <v>0.36</v>
      </c>
      <c r="I45" s="52">
        <v>200</v>
      </c>
      <c r="J45" s="13">
        <v>43179</v>
      </c>
      <c r="K45" s="13">
        <v>43543</v>
      </c>
      <c r="L45" s="12">
        <f t="shared" si="5"/>
        <v>365</v>
      </c>
      <c r="M45" s="82">
        <f t="shared" si="1"/>
        <v>12.166666666666666</v>
      </c>
      <c r="N45" s="13">
        <v>43179</v>
      </c>
      <c r="O45" s="13">
        <v>43543</v>
      </c>
      <c r="P45" s="12">
        <f t="shared" si="6"/>
        <v>365</v>
      </c>
      <c r="Q45" s="82">
        <f t="shared" si="2"/>
        <v>12.166666666666666</v>
      </c>
      <c r="R45" s="55" t="s">
        <v>48</v>
      </c>
      <c r="S45" s="83" t="s">
        <v>49</v>
      </c>
      <c r="T45" s="20" t="s">
        <v>144</v>
      </c>
      <c r="U45" s="53">
        <f t="shared" si="10"/>
        <v>1</v>
      </c>
      <c r="V45" s="33"/>
      <c r="W45" s="84" t="s">
        <v>47</v>
      </c>
    </row>
    <row r="46" spans="1:29" s="6" customFormat="1" ht="72.75" customHeight="1">
      <c r="A46" s="51">
        <v>33</v>
      </c>
      <c r="B46" s="19" t="s">
        <v>117</v>
      </c>
      <c r="C46" s="80" t="s">
        <v>118</v>
      </c>
      <c r="D46" s="54" t="s">
        <v>3</v>
      </c>
      <c r="E46" s="18">
        <v>0.6</v>
      </c>
      <c r="F46" s="54" t="s">
        <v>16</v>
      </c>
      <c r="G46" s="55">
        <f t="shared" si="8"/>
        <v>0.6</v>
      </c>
      <c r="H46" s="81">
        <f t="shared" si="9"/>
        <v>0.36</v>
      </c>
      <c r="I46" s="52">
        <v>136</v>
      </c>
      <c r="J46" s="13">
        <v>43200</v>
      </c>
      <c r="K46" s="13">
        <v>43564</v>
      </c>
      <c r="L46" s="12">
        <f t="shared" si="5"/>
        <v>365</v>
      </c>
      <c r="M46" s="82">
        <f t="shared" si="1"/>
        <v>12.166666666666666</v>
      </c>
      <c r="N46" s="13">
        <v>43200</v>
      </c>
      <c r="O46" s="13">
        <v>43564</v>
      </c>
      <c r="P46" s="12">
        <f t="shared" si="6"/>
        <v>365</v>
      </c>
      <c r="Q46" s="82">
        <f t="shared" si="2"/>
        <v>12.166666666666666</v>
      </c>
      <c r="R46" s="55" t="s">
        <v>48</v>
      </c>
      <c r="S46" s="83" t="s">
        <v>49</v>
      </c>
      <c r="T46" s="20" t="s">
        <v>68</v>
      </c>
      <c r="U46" s="53">
        <f>L46/P46</f>
        <v>1</v>
      </c>
      <c r="V46" s="33"/>
      <c r="W46" s="85" t="s">
        <v>47</v>
      </c>
      <c r="Z46" s="31"/>
      <c r="AA46" s="31"/>
    </row>
    <row r="47" spans="1:29" s="31" customFormat="1" ht="73.5" customHeight="1">
      <c r="A47" s="51">
        <v>35</v>
      </c>
      <c r="B47" s="16" t="s">
        <v>119</v>
      </c>
      <c r="C47" s="80" t="s">
        <v>120</v>
      </c>
      <c r="D47" s="17" t="s">
        <v>5</v>
      </c>
      <c r="E47" s="18">
        <f t="shared" ref="E47:E55" si="11">INDEX($Z$3:$Z$8,MATCH(D47,$Y$3:$Y$8,0))</f>
        <v>0.6</v>
      </c>
      <c r="F47" s="54" t="s">
        <v>16</v>
      </c>
      <c r="G47" s="55">
        <f t="shared" si="8"/>
        <v>0.6</v>
      </c>
      <c r="H47" s="81">
        <f t="shared" si="9"/>
        <v>0.36</v>
      </c>
      <c r="I47" s="52">
        <v>195</v>
      </c>
      <c r="J47" s="13">
        <v>43391</v>
      </c>
      <c r="K47" s="13">
        <v>43755</v>
      </c>
      <c r="L47" s="12">
        <f t="shared" si="5"/>
        <v>365</v>
      </c>
      <c r="M47" s="82">
        <f t="shared" si="1"/>
        <v>12.166666666666666</v>
      </c>
      <c r="N47" s="13">
        <v>43391</v>
      </c>
      <c r="O47" s="13">
        <v>43755</v>
      </c>
      <c r="P47" s="12">
        <f t="shared" si="6"/>
        <v>365</v>
      </c>
      <c r="Q47" s="82">
        <f t="shared" si="2"/>
        <v>12.166666666666666</v>
      </c>
      <c r="R47" s="55" t="s">
        <v>48</v>
      </c>
      <c r="S47" s="83" t="s">
        <v>49</v>
      </c>
      <c r="T47" s="20" t="s">
        <v>92</v>
      </c>
      <c r="U47" s="53">
        <f t="shared" ref="U47:U55" si="12">P47/L47</f>
        <v>1</v>
      </c>
      <c r="V47" s="33"/>
      <c r="W47" s="84" t="s">
        <v>47</v>
      </c>
      <c r="Y47" s="2"/>
      <c r="Z47" s="2"/>
      <c r="AA47" s="2"/>
      <c r="AB47" s="2"/>
      <c r="AC47" s="2"/>
    </row>
    <row r="48" spans="1:29" s="31" customFormat="1" ht="73.5" customHeight="1">
      <c r="A48" s="51">
        <v>36</v>
      </c>
      <c r="B48" s="16" t="s">
        <v>121</v>
      </c>
      <c r="C48" s="86" t="s">
        <v>122</v>
      </c>
      <c r="D48" s="61" t="s">
        <v>3</v>
      </c>
      <c r="E48" s="18">
        <f t="shared" si="11"/>
        <v>0.6</v>
      </c>
      <c r="F48" s="54" t="s">
        <v>16</v>
      </c>
      <c r="G48" s="55">
        <f t="shared" si="8"/>
        <v>0.6</v>
      </c>
      <c r="H48" s="81">
        <f t="shared" si="9"/>
        <v>0.36</v>
      </c>
      <c r="I48" s="52">
        <v>237</v>
      </c>
      <c r="J48" s="13">
        <v>43493</v>
      </c>
      <c r="K48" s="13">
        <v>43815</v>
      </c>
      <c r="L48" s="12">
        <f t="shared" si="5"/>
        <v>323</v>
      </c>
      <c r="M48" s="82">
        <f t="shared" si="1"/>
        <v>10.766666666666667</v>
      </c>
      <c r="N48" s="13">
        <v>43493</v>
      </c>
      <c r="O48" s="13">
        <v>43815</v>
      </c>
      <c r="P48" s="12">
        <f t="shared" si="6"/>
        <v>323</v>
      </c>
      <c r="Q48" s="82">
        <f t="shared" si="2"/>
        <v>10.766666666666667</v>
      </c>
      <c r="R48" s="55" t="s">
        <v>48</v>
      </c>
      <c r="S48" s="83" t="s">
        <v>49</v>
      </c>
      <c r="T48" s="20" t="s">
        <v>10</v>
      </c>
      <c r="U48" s="53">
        <f t="shared" si="12"/>
        <v>1</v>
      </c>
      <c r="V48" s="33"/>
      <c r="W48" s="84" t="s">
        <v>47</v>
      </c>
    </row>
    <row r="49" spans="1:29" s="31" customFormat="1" ht="73.5" customHeight="1">
      <c r="A49" s="51">
        <v>37</v>
      </c>
      <c r="B49" s="16" t="s">
        <v>123</v>
      </c>
      <c r="C49" s="80" t="s">
        <v>124</v>
      </c>
      <c r="D49" s="17" t="s">
        <v>3</v>
      </c>
      <c r="E49" s="18">
        <f t="shared" si="11"/>
        <v>0.6</v>
      </c>
      <c r="F49" s="54" t="s">
        <v>16</v>
      </c>
      <c r="G49" s="55">
        <f t="shared" si="8"/>
        <v>0.6</v>
      </c>
      <c r="H49" s="81">
        <f t="shared" si="9"/>
        <v>0.36</v>
      </c>
      <c r="I49" s="52">
        <v>99</v>
      </c>
      <c r="J49" s="13">
        <v>43495</v>
      </c>
      <c r="K49" s="13">
        <v>43817</v>
      </c>
      <c r="L49" s="12">
        <f t="shared" si="5"/>
        <v>323</v>
      </c>
      <c r="M49" s="82">
        <f t="shared" si="1"/>
        <v>10.766666666666667</v>
      </c>
      <c r="N49" s="13">
        <v>43495</v>
      </c>
      <c r="O49" s="13">
        <v>43817</v>
      </c>
      <c r="P49" s="12">
        <f t="shared" si="6"/>
        <v>323</v>
      </c>
      <c r="Q49" s="82">
        <f t="shared" si="2"/>
        <v>10.766666666666667</v>
      </c>
      <c r="R49" s="55" t="s">
        <v>48</v>
      </c>
      <c r="S49" s="83" t="s">
        <v>49</v>
      </c>
      <c r="T49" s="20" t="s">
        <v>125</v>
      </c>
      <c r="U49" s="53">
        <f t="shared" si="12"/>
        <v>1</v>
      </c>
      <c r="V49" s="33"/>
      <c r="W49" s="84" t="s">
        <v>47</v>
      </c>
      <c r="Y49" s="2"/>
      <c r="Z49" s="2"/>
      <c r="AA49" s="2"/>
      <c r="AB49" s="2"/>
      <c r="AC49" s="2"/>
    </row>
    <row r="50" spans="1:29" s="31" customFormat="1" ht="73.5" customHeight="1">
      <c r="A50" s="51">
        <v>38</v>
      </c>
      <c r="B50" s="16" t="s">
        <v>126</v>
      </c>
      <c r="C50" s="80" t="s">
        <v>127</v>
      </c>
      <c r="D50" s="17" t="s">
        <v>3</v>
      </c>
      <c r="E50" s="18">
        <f t="shared" si="11"/>
        <v>0.6</v>
      </c>
      <c r="F50" s="54" t="s">
        <v>16</v>
      </c>
      <c r="G50" s="55">
        <f t="shared" si="8"/>
        <v>0.6</v>
      </c>
      <c r="H50" s="81">
        <f t="shared" si="9"/>
        <v>0.36</v>
      </c>
      <c r="I50" s="52">
        <v>321</v>
      </c>
      <c r="J50" s="13">
        <v>43503</v>
      </c>
      <c r="K50" s="13">
        <v>43822</v>
      </c>
      <c r="L50" s="12">
        <f t="shared" si="5"/>
        <v>320</v>
      </c>
      <c r="M50" s="82">
        <f t="shared" si="1"/>
        <v>10.666666666666666</v>
      </c>
      <c r="N50" s="13">
        <v>43503</v>
      </c>
      <c r="O50" s="13">
        <v>43822</v>
      </c>
      <c r="P50" s="12">
        <f t="shared" si="6"/>
        <v>320</v>
      </c>
      <c r="Q50" s="82">
        <f t="shared" si="2"/>
        <v>10.666666666666666</v>
      </c>
      <c r="R50" s="55" t="s">
        <v>48</v>
      </c>
      <c r="S50" s="83" t="s">
        <v>49</v>
      </c>
      <c r="T50" s="20" t="s">
        <v>17</v>
      </c>
      <c r="U50" s="53">
        <f t="shared" si="12"/>
        <v>1</v>
      </c>
      <c r="V50" s="33"/>
      <c r="W50" s="84" t="s">
        <v>47</v>
      </c>
    </row>
    <row r="51" spans="1:29" s="31" customFormat="1" ht="73.5" customHeight="1">
      <c r="A51" s="51">
        <v>39</v>
      </c>
      <c r="B51" s="16" t="s">
        <v>128</v>
      </c>
      <c r="C51" s="80" t="s">
        <v>129</v>
      </c>
      <c r="D51" s="54" t="s">
        <v>46</v>
      </c>
      <c r="E51" s="18">
        <f t="shared" si="11"/>
        <v>0.6</v>
      </c>
      <c r="F51" s="54" t="s">
        <v>16</v>
      </c>
      <c r="G51" s="55">
        <f t="shared" si="8"/>
        <v>0.6</v>
      </c>
      <c r="H51" s="81">
        <f t="shared" si="9"/>
        <v>0.36</v>
      </c>
      <c r="I51" s="52">
        <v>281</v>
      </c>
      <c r="J51" s="13">
        <v>43518</v>
      </c>
      <c r="K51" s="13">
        <v>43667</v>
      </c>
      <c r="L51" s="12">
        <f t="shared" si="5"/>
        <v>150</v>
      </c>
      <c r="M51" s="82">
        <f t="shared" si="1"/>
        <v>5</v>
      </c>
      <c r="N51" s="13">
        <v>43518</v>
      </c>
      <c r="O51" s="13">
        <v>43667</v>
      </c>
      <c r="P51" s="12">
        <f t="shared" si="6"/>
        <v>150</v>
      </c>
      <c r="Q51" s="82">
        <f t="shared" si="2"/>
        <v>5</v>
      </c>
      <c r="R51" s="55" t="s">
        <v>48</v>
      </c>
      <c r="S51" s="83" t="s">
        <v>49</v>
      </c>
      <c r="T51" s="20" t="s">
        <v>17</v>
      </c>
      <c r="U51" s="53">
        <f t="shared" si="12"/>
        <v>1</v>
      </c>
      <c r="V51" s="33"/>
      <c r="W51" s="84" t="s">
        <v>47</v>
      </c>
      <c r="Y51" s="2"/>
      <c r="Z51" s="2"/>
      <c r="AA51" s="2"/>
      <c r="AB51" s="2"/>
      <c r="AC51" s="2"/>
    </row>
    <row r="52" spans="1:29" s="31" customFormat="1" ht="73.5" customHeight="1">
      <c r="A52" s="51">
        <v>40</v>
      </c>
      <c r="B52" s="16" t="s">
        <v>130</v>
      </c>
      <c r="C52" s="80" t="s">
        <v>131</v>
      </c>
      <c r="D52" s="17" t="s">
        <v>3</v>
      </c>
      <c r="E52" s="18">
        <f t="shared" si="11"/>
        <v>0.6</v>
      </c>
      <c r="F52" s="54" t="s">
        <v>16</v>
      </c>
      <c r="G52" s="55">
        <f t="shared" si="8"/>
        <v>0.6</v>
      </c>
      <c r="H52" s="81">
        <f t="shared" si="9"/>
        <v>0.36</v>
      </c>
      <c r="I52" s="52">
        <v>272</v>
      </c>
      <c r="J52" s="13">
        <v>43545</v>
      </c>
      <c r="K52" s="13">
        <v>43815</v>
      </c>
      <c r="L52" s="12">
        <f t="shared" si="5"/>
        <v>271</v>
      </c>
      <c r="M52" s="82">
        <f t="shared" si="1"/>
        <v>9.0333333333333332</v>
      </c>
      <c r="N52" s="13">
        <v>43545</v>
      </c>
      <c r="O52" s="13">
        <v>43815</v>
      </c>
      <c r="P52" s="12">
        <f t="shared" si="6"/>
        <v>271</v>
      </c>
      <c r="Q52" s="82">
        <f t="shared" si="2"/>
        <v>9.0333333333333332</v>
      </c>
      <c r="R52" s="55" t="s">
        <v>48</v>
      </c>
      <c r="S52" s="83" t="s">
        <v>49</v>
      </c>
      <c r="T52" s="20" t="s">
        <v>132</v>
      </c>
      <c r="U52" s="53">
        <f t="shared" si="12"/>
        <v>1</v>
      </c>
      <c r="V52" s="33"/>
      <c r="W52" s="84" t="s">
        <v>47</v>
      </c>
    </row>
    <row r="53" spans="1:29" s="31" customFormat="1" ht="73.5" customHeight="1">
      <c r="A53" s="51">
        <v>41</v>
      </c>
      <c r="B53" s="16" t="s">
        <v>133</v>
      </c>
      <c r="C53" s="80" t="s">
        <v>134</v>
      </c>
      <c r="D53" s="17" t="s">
        <v>3</v>
      </c>
      <c r="E53" s="18">
        <f t="shared" si="11"/>
        <v>0.6</v>
      </c>
      <c r="F53" s="54" t="s">
        <v>16</v>
      </c>
      <c r="G53" s="55">
        <f t="shared" si="8"/>
        <v>0.6</v>
      </c>
      <c r="H53" s="81">
        <f t="shared" si="9"/>
        <v>0.36</v>
      </c>
      <c r="I53" s="52">
        <v>56</v>
      </c>
      <c r="J53" s="13">
        <v>43559</v>
      </c>
      <c r="K53" s="13">
        <v>43923</v>
      </c>
      <c r="L53" s="12">
        <f t="shared" si="5"/>
        <v>365</v>
      </c>
      <c r="M53" s="82">
        <f t="shared" si="1"/>
        <v>12.166666666666666</v>
      </c>
      <c r="N53" s="13">
        <v>43559</v>
      </c>
      <c r="O53" s="13">
        <v>43923</v>
      </c>
      <c r="P53" s="12">
        <f t="shared" si="6"/>
        <v>365</v>
      </c>
      <c r="Q53" s="82">
        <f t="shared" si="2"/>
        <v>12.166666666666666</v>
      </c>
      <c r="R53" s="55" t="s">
        <v>48</v>
      </c>
      <c r="S53" s="83" t="s">
        <v>49</v>
      </c>
      <c r="T53" s="20" t="s">
        <v>146</v>
      </c>
      <c r="U53" s="53">
        <f t="shared" si="12"/>
        <v>1</v>
      </c>
      <c r="V53" s="33"/>
      <c r="W53" s="84" t="s">
        <v>47</v>
      </c>
      <c r="Y53" s="2"/>
      <c r="Z53" s="2"/>
      <c r="AA53" s="2"/>
      <c r="AB53" s="2"/>
      <c r="AC53" s="2"/>
    </row>
    <row r="54" spans="1:29" s="15" customFormat="1" ht="73.5" customHeight="1">
      <c r="A54" s="51">
        <v>42</v>
      </c>
      <c r="B54" s="19" t="s">
        <v>135</v>
      </c>
      <c r="C54" s="87" t="s">
        <v>136</v>
      </c>
      <c r="D54" s="17" t="s">
        <v>2</v>
      </c>
      <c r="E54" s="18">
        <f t="shared" si="11"/>
        <v>1</v>
      </c>
      <c r="F54" s="54" t="s">
        <v>16</v>
      </c>
      <c r="G54" s="55">
        <f t="shared" si="8"/>
        <v>0.6</v>
      </c>
      <c r="H54" s="81">
        <f t="shared" si="9"/>
        <v>0.6</v>
      </c>
      <c r="I54" s="52">
        <v>139</v>
      </c>
      <c r="J54" s="14">
        <v>43718</v>
      </c>
      <c r="K54" s="14">
        <v>44183</v>
      </c>
      <c r="L54" s="11">
        <f t="shared" si="5"/>
        <v>466</v>
      </c>
      <c r="M54" s="82">
        <f t="shared" si="1"/>
        <v>15.533333333333333</v>
      </c>
      <c r="N54" s="14">
        <v>43718</v>
      </c>
      <c r="O54" s="14">
        <v>44183</v>
      </c>
      <c r="P54" s="11">
        <f t="shared" si="6"/>
        <v>466</v>
      </c>
      <c r="Q54" s="82">
        <f t="shared" si="2"/>
        <v>15.533333333333333</v>
      </c>
      <c r="R54" s="55" t="s">
        <v>48</v>
      </c>
      <c r="S54" s="83" t="s">
        <v>49</v>
      </c>
      <c r="T54" s="17" t="s">
        <v>137</v>
      </c>
      <c r="U54" s="53">
        <f t="shared" si="12"/>
        <v>1</v>
      </c>
      <c r="V54" s="32"/>
      <c r="W54" s="84" t="s">
        <v>47</v>
      </c>
      <c r="Y54" s="62"/>
      <c r="Z54" s="62"/>
      <c r="AA54" s="62"/>
      <c r="AB54" s="62"/>
      <c r="AC54" s="62"/>
    </row>
    <row r="55" spans="1:29" s="31" customFormat="1" ht="73.5" customHeight="1">
      <c r="A55" s="51">
        <v>43</v>
      </c>
      <c r="B55" s="16" t="s">
        <v>138</v>
      </c>
      <c r="C55" s="80" t="s">
        <v>139</v>
      </c>
      <c r="D55" s="17" t="s">
        <v>3</v>
      </c>
      <c r="E55" s="18">
        <f t="shared" si="11"/>
        <v>0.6</v>
      </c>
      <c r="F55" s="54" t="s">
        <v>16</v>
      </c>
      <c r="G55" s="55">
        <f t="shared" si="8"/>
        <v>0.6</v>
      </c>
      <c r="H55" s="81">
        <f t="shared" si="9"/>
        <v>0.36</v>
      </c>
      <c r="I55" s="52">
        <v>184</v>
      </c>
      <c r="J55" s="13">
        <v>44032</v>
      </c>
      <c r="K55" s="13">
        <v>44227</v>
      </c>
      <c r="L55" s="12">
        <f t="shared" si="5"/>
        <v>196</v>
      </c>
      <c r="M55" s="82">
        <f t="shared" si="1"/>
        <v>6.5333333333333332</v>
      </c>
      <c r="N55" s="13">
        <v>44032</v>
      </c>
      <c r="O55" s="13">
        <v>44227</v>
      </c>
      <c r="P55" s="12">
        <f t="shared" si="6"/>
        <v>196</v>
      </c>
      <c r="Q55" s="82">
        <f t="shared" si="2"/>
        <v>6.5333333333333332</v>
      </c>
      <c r="R55" s="55" t="s">
        <v>48</v>
      </c>
      <c r="S55" s="83" t="s">
        <v>49</v>
      </c>
      <c r="T55" s="20" t="s">
        <v>92</v>
      </c>
      <c r="U55" s="53">
        <f t="shared" si="12"/>
        <v>1</v>
      </c>
      <c r="V55" s="33"/>
      <c r="W55" s="84" t="s">
        <v>47</v>
      </c>
      <c r="Y55" s="2"/>
      <c r="Z55" s="2"/>
      <c r="AA55" s="2"/>
      <c r="AB55" s="2"/>
      <c r="AC55" s="2"/>
    </row>
    <row r="56" spans="1:29" s="31" customFormat="1" ht="33.75" customHeight="1">
      <c r="A56" s="207">
        <v>44</v>
      </c>
      <c r="B56" s="243" t="s">
        <v>140</v>
      </c>
      <c r="C56" s="209" t="s">
        <v>141</v>
      </c>
      <c r="D56" s="227" t="s">
        <v>5</v>
      </c>
      <c r="E56" s="211">
        <v>0.6</v>
      </c>
      <c r="F56" s="210" t="s">
        <v>16</v>
      </c>
      <c r="G56" s="212">
        <f t="shared" si="8"/>
        <v>0.6</v>
      </c>
      <c r="H56" s="213">
        <f t="shared" si="9"/>
        <v>0.36</v>
      </c>
      <c r="I56" s="214">
        <v>73</v>
      </c>
      <c r="J56" s="13">
        <v>44081</v>
      </c>
      <c r="K56" s="13">
        <v>44175</v>
      </c>
      <c r="L56" s="12">
        <f t="shared" si="5"/>
        <v>95</v>
      </c>
      <c r="M56" s="82">
        <f t="shared" si="1"/>
        <v>3.1666666666666665</v>
      </c>
      <c r="N56" s="13">
        <v>44081</v>
      </c>
      <c r="O56" s="13">
        <v>44175</v>
      </c>
      <c r="P56" s="12">
        <f t="shared" si="6"/>
        <v>95</v>
      </c>
      <c r="Q56" s="82">
        <f t="shared" si="2"/>
        <v>3.1666666666666665</v>
      </c>
      <c r="R56" s="237" t="s">
        <v>48</v>
      </c>
      <c r="S56" s="240" t="s">
        <v>49</v>
      </c>
      <c r="T56" s="225" t="s">
        <v>142</v>
      </c>
      <c r="U56" s="226">
        <f>L56/P56</f>
        <v>1</v>
      </c>
      <c r="V56" s="230"/>
      <c r="W56" s="231" t="s">
        <v>47</v>
      </c>
      <c r="Y56" s="2"/>
      <c r="Z56" s="2"/>
      <c r="AA56" s="2"/>
      <c r="AB56" s="2"/>
      <c r="AC56" s="2"/>
    </row>
    <row r="57" spans="1:29" s="31" customFormat="1" ht="33.75" customHeight="1">
      <c r="A57" s="207"/>
      <c r="B57" s="243"/>
      <c r="C57" s="209"/>
      <c r="D57" s="227"/>
      <c r="E57" s="211"/>
      <c r="F57" s="210"/>
      <c r="G57" s="212"/>
      <c r="H57" s="213"/>
      <c r="I57" s="214"/>
      <c r="J57" s="13">
        <v>44271</v>
      </c>
      <c r="K57" s="13">
        <v>44272</v>
      </c>
      <c r="L57" s="12">
        <f t="shared" si="5"/>
        <v>2</v>
      </c>
      <c r="M57" s="82">
        <f t="shared" si="1"/>
        <v>6.6666666666666666E-2</v>
      </c>
      <c r="N57" s="13">
        <v>44271</v>
      </c>
      <c r="O57" s="13">
        <v>44272</v>
      </c>
      <c r="P57" s="12">
        <f t="shared" si="6"/>
        <v>2</v>
      </c>
      <c r="Q57" s="82">
        <f t="shared" si="2"/>
        <v>6.6666666666666666E-2</v>
      </c>
      <c r="R57" s="239"/>
      <c r="S57" s="242"/>
      <c r="T57" s="225"/>
      <c r="U57" s="226"/>
      <c r="V57" s="230"/>
      <c r="W57" s="233"/>
      <c r="Y57" s="2"/>
      <c r="Z57" s="2"/>
      <c r="AA57" s="2"/>
      <c r="AB57" s="2"/>
      <c r="AC57" s="2"/>
    </row>
    <row r="58" spans="1:29" s="71" customFormat="1" ht="39.950000000000003" customHeight="1" thickBot="1">
      <c r="A58" s="63"/>
      <c r="B58" s="64" t="s">
        <v>8</v>
      </c>
      <c r="C58" s="65"/>
      <c r="D58" s="68"/>
      <c r="E58" s="69"/>
      <c r="F58" s="68"/>
      <c r="G58" s="23"/>
      <c r="H58" s="23">
        <f>SUM(H5:H57)</f>
        <v>15.71999999999999</v>
      </c>
      <c r="I58" s="67"/>
      <c r="J58" s="21"/>
      <c r="K58" s="21"/>
      <c r="L58" s="22"/>
      <c r="M58" s="27"/>
      <c r="N58" s="21"/>
      <c r="O58" s="21"/>
      <c r="P58" s="22"/>
      <c r="Q58" s="27"/>
      <c r="R58" s="23"/>
      <c r="S58" s="23"/>
      <c r="T58" s="66"/>
      <c r="U58" s="22"/>
      <c r="V58" s="88"/>
      <c r="W58" s="70"/>
      <c r="Y58" s="2"/>
      <c r="Z58" s="39"/>
      <c r="AA58" s="39"/>
      <c r="AB58" s="39"/>
      <c r="AC58" s="39"/>
    </row>
    <row r="59" spans="1:29" s="71" customFormat="1" ht="36.75" customHeight="1">
      <c r="A59" s="72"/>
      <c r="B59" s="73"/>
      <c r="C59" s="73"/>
      <c r="D59" s="8"/>
      <c r="E59" s="9"/>
      <c r="F59" s="8"/>
      <c r="G59" s="10"/>
      <c r="H59" s="10"/>
      <c r="I59" s="8"/>
      <c r="J59" s="7"/>
      <c r="K59" s="7"/>
      <c r="L59" s="8"/>
      <c r="M59" s="28"/>
      <c r="N59" s="7"/>
      <c r="O59" s="7"/>
      <c r="P59" s="8"/>
      <c r="Q59" s="28"/>
      <c r="R59" s="10"/>
      <c r="S59" s="10"/>
      <c r="T59" s="72"/>
      <c r="U59" s="8"/>
      <c r="V59" s="8"/>
      <c r="W59" s="5"/>
      <c r="Y59" s="2"/>
      <c r="Z59" s="39"/>
      <c r="AA59" s="39"/>
      <c r="AB59" s="39"/>
      <c r="AC59" s="39"/>
    </row>
    <row r="60" spans="1:29" ht="16.5" customHeight="1"/>
  </sheetData>
  <mergeCells count="121">
    <mergeCell ref="W56:W57"/>
    <mergeCell ref="I56:I57"/>
    <mergeCell ref="R56:R57"/>
    <mergeCell ref="S56:S57"/>
    <mergeCell ref="T56:T57"/>
    <mergeCell ref="U56:U57"/>
    <mergeCell ref="V56:V57"/>
    <mergeCell ref="V38:V39"/>
    <mergeCell ref="W38:W39"/>
    <mergeCell ref="I38:I39"/>
    <mergeCell ref="R38:R39"/>
    <mergeCell ref="S38:S39"/>
    <mergeCell ref="T38:T39"/>
    <mergeCell ref="U38:U39"/>
    <mergeCell ref="A56:A57"/>
    <mergeCell ref="B56:B57"/>
    <mergeCell ref="C56:C57"/>
    <mergeCell ref="D56:D57"/>
    <mergeCell ref="E56:E57"/>
    <mergeCell ref="F56:F57"/>
    <mergeCell ref="G56:G57"/>
    <mergeCell ref="H56:H57"/>
    <mergeCell ref="H38:H39"/>
    <mergeCell ref="U29:U33"/>
    <mergeCell ref="V29:V33"/>
    <mergeCell ref="W29:W33"/>
    <mergeCell ref="A38:A39"/>
    <mergeCell ref="B38:B39"/>
    <mergeCell ref="C38:C39"/>
    <mergeCell ref="D38:D39"/>
    <mergeCell ref="E38:E39"/>
    <mergeCell ref="F38:F39"/>
    <mergeCell ref="G38:G39"/>
    <mergeCell ref="G29:G33"/>
    <mergeCell ref="H29:H33"/>
    <mergeCell ref="I29:I33"/>
    <mergeCell ref="R29:R33"/>
    <mergeCell ref="S29:S33"/>
    <mergeCell ref="T29:T33"/>
    <mergeCell ref="A29:A33"/>
    <mergeCell ref="B29:B33"/>
    <mergeCell ref="C29:C33"/>
    <mergeCell ref="D29:D33"/>
    <mergeCell ref="E29:E33"/>
    <mergeCell ref="F29:F33"/>
    <mergeCell ref="I27:I28"/>
    <mergeCell ref="R27:R28"/>
    <mergeCell ref="S27:S28"/>
    <mergeCell ref="T27:T28"/>
    <mergeCell ref="V27:V28"/>
    <mergeCell ref="W27:W28"/>
    <mergeCell ref="V23:V25"/>
    <mergeCell ref="W23:W25"/>
    <mergeCell ref="A27:A28"/>
    <mergeCell ref="B27:B28"/>
    <mergeCell ref="C27:C28"/>
    <mergeCell ref="D27:D28"/>
    <mergeCell ref="E27:E28"/>
    <mergeCell ref="F27:F28"/>
    <mergeCell ref="G27:G28"/>
    <mergeCell ref="H27:H28"/>
    <mergeCell ref="H23:H25"/>
    <mergeCell ref="I23:I25"/>
    <mergeCell ref="R23:R25"/>
    <mergeCell ref="S23:S25"/>
    <mergeCell ref="T23:T25"/>
    <mergeCell ref="U23:U25"/>
    <mergeCell ref="A23:A25"/>
    <mergeCell ref="B23:B25"/>
    <mergeCell ref="C23:C25"/>
    <mergeCell ref="D23:D25"/>
    <mergeCell ref="E23:E25"/>
    <mergeCell ref="F23:F25"/>
    <mergeCell ref="G23:G25"/>
    <mergeCell ref="G20:G22"/>
    <mergeCell ref="H20:H22"/>
    <mergeCell ref="V8:V11"/>
    <mergeCell ref="W8:W11"/>
    <mergeCell ref="M8:M11"/>
    <mergeCell ref="R8:R11"/>
    <mergeCell ref="S8:S11"/>
    <mergeCell ref="U20:U22"/>
    <mergeCell ref="V20:V22"/>
    <mergeCell ref="W20:W22"/>
    <mergeCell ref="R20:R22"/>
    <mergeCell ref="S20:S22"/>
    <mergeCell ref="T20:T22"/>
    <mergeCell ref="A20:A22"/>
    <mergeCell ref="B20:B22"/>
    <mergeCell ref="C20:C22"/>
    <mergeCell ref="D20:D22"/>
    <mergeCell ref="E20:E22"/>
    <mergeCell ref="F20:F22"/>
    <mergeCell ref="J8:J11"/>
    <mergeCell ref="K8:K11"/>
    <mergeCell ref="L8:L11"/>
    <mergeCell ref="I20:I22"/>
    <mergeCell ref="W3:W4"/>
    <mergeCell ref="A8:A11"/>
    <mergeCell ref="B8:B11"/>
    <mergeCell ref="C8:C11"/>
    <mergeCell ref="D8:D11"/>
    <mergeCell ref="E8:E11"/>
    <mergeCell ref="F8:F11"/>
    <mergeCell ref="G8:G11"/>
    <mergeCell ref="H8:H11"/>
    <mergeCell ref="I8:I11"/>
    <mergeCell ref="J3:M3"/>
    <mergeCell ref="N3:Q3"/>
    <mergeCell ref="R3:S3"/>
    <mergeCell ref="T3:T4"/>
    <mergeCell ref="U3:U4"/>
    <mergeCell ref="V3:V4"/>
    <mergeCell ref="A3:A4"/>
    <mergeCell ref="B3:B4"/>
    <mergeCell ref="C3:C4"/>
    <mergeCell ref="D3:E4"/>
    <mergeCell ref="F3:G4"/>
    <mergeCell ref="H3:H4"/>
    <mergeCell ref="T8:T11"/>
    <mergeCell ref="U8:U1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4" fitToHeight="0" orientation="portrait" horizontalDpi="200" verticalDpi="200" r:id="rId1"/>
  <rowBreaks count="1" manualBreakCount="1">
    <brk id="1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18</vt:i4>
      </vt:variant>
    </vt:vector>
  </HeadingPairs>
  <TitlesOfParts>
    <vt:vector size="27" baseType="lpstr">
      <vt:lpstr>여유도(진영구)</vt:lpstr>
      <vt:lpstr>여유도(남근열)</vt:lpstr>
      <vt:lpstr>여유도(유재용)</vt:lpstr>
      <vt:lpstr>여유도(김소영)</vt:lpstr>
      <vt:lpstr>여유도(송영헌)</vt:lpstr>
      <vt:lpstr>총괄_진영구(업무여유도)</vt:lpstr>
      <vt:lpstr>수질분책_박주홍(업무여유도)</vt:lpstr>
      <vt:lpstr>소음분책_홍성욱(업무여유도)</vt:lpstr>
      <vt:lpstr>김준우</vt:lpstr>
      <vt:lpstr>김준우!Print_Area</vt:lpstr>
      <vt:lpstr>'소음분책_홍성욱(업무여유도)'!Print_Area</vt:lpstr>
      <vt:lpstr>'수질분책_박주홍(업무여유도)'!Print_Area</vt:lpstr>
      <vt:lpstr>'여유도(김소영)'!Print_Area</vt:lpstr>
      <vt:lpstr>'여유도(남근열)'!Print_Area</vt:lpstr>
      <vt:lpstr>'여유도(송영헌)'!Print_Area</vt:lpstr>
      <vt:lpstr>'여유도(유재용)'!Print_Area</vt:lpstr>
      <vt:lpstr>'여유도(진영구)'!Print_Area</vt:lpstr>
      <vt:lpstr>'총괄_진영구(업무여유도)'!Print_Area</vt:lpstr>
      <vt:lpstr>김준우!Print_Titles</vt:lpstr>
      <vt:lpstr>'소음분책_홍성욱(업무여유도)'!Print_Titles</vt:lpstr>
      <vt:lpstr>'수질분책_박주홍(업무여유도)'!Print_Titles</vt:lpstr>
      <vt:lpstr>'여유도(김소영)'!Print_Titles</vt:lpstr>
      <vt:lpstr>'여유도(남근열)'!Print_Titles</vt:lpstr>
      <vt:lpstr>'여유도(송영헌)'!Print_Titles</vt:lpstr>
      <vt:lpstr>'여유도(유재용)'!Print_Titles</vt:lpstr>
      <vt:lpstr>'여유도(진영구)'!Print_Titles</vt:lpstr>
      <vt:lpstr>'총괄_진영구(업무여유도)'!Print_Titles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2026-05-05T07:41:46Z</cp:lastPrinted>
  <dcterms:created xsi:type="dcterms:W3CDTF">2020-01-30T07:47:56Z</dcterms:created>
  <dcterms:modified xsi:type="dcterms:W3CDTF">2026-05-05T09:30:36Z</dcterms:modified>
</cp:coreProperties>
</file>